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782" activeTab="0"/>
  </bookViews>
  <sheets>
    <sheet name="臺南市教育局公車票價參考表(101.7.1)" sheetId="1" r:id="rId1"/>
    <sheet name="興南客運-算式" sheetId="2" r:id="rId2"/>
    <sheet name="公厘數" sheetId="3" r:id="rId3"/>
  </sheets>
  <definedNames>
    <definedName name="_xlnm.Print_Area" localSheetId="2">'公厘數'!$A$1:$AL$74</definedName>
    <definedName name="_xlnm.Print_Area" localSheetId="0">'臺南市教育局公車票價參考表(101.7.1)'!$B$1:$AM$82</definedName>
  </definedNames>
  <calcPr fullCalcOnLoad="1"/>
</workbook>
</file>

<file path=xl/sharedStrings.xml><?xml version="1.0" encoding="utf-8"?>
<sst xmlns="http://schemas.openxmlformats.org/spreadsheetml/2006/main" count="168" uniqueCount="98">
  <si>
    <t>站名</t>
  </si>
  <si>
    <t>票價</t>
  </si>
  <si>
    <t>將軍</t>
  </si>
  <si>
    <t>新化</t>
  </si>
  <si>
    <t>玉井</t>
  </si>
  <si>
    <t>永康</t>
  </si>
  <si>
    <t>安定</t>
  </si>
  <si>
    <t>善化</t>
  </si>
  <si>
    <t>南化</t>
  </si>
  <si>
    <t>仁德</t>
  </si>
  <si>
    <t>民治行政中心</t>
  </si>
  <si>
    <t>永華行政中心</t>
  </si>
  <si>
    <t>←請打</t>
  </si>
  <si>
    <t>永華行政中心</t>
  </si>
  <si>
    <t>站名</t>
  </si>
  <si>
    <t>臺南市公車票價表</t>
  </si>
  <si>
    <t>民治行政中心</t>
  </si>
  <si>
    <t>仁德</t>
  </si>
  <si>
    <t>永康</t>
  </si>
  <si>
    <t>安定</t>
  </si>
  <si>
    <t>西港</t>
  </si>
  <si>
    <t>永華行政中心、民治行政中心往各區</t>
  </si>
  <si>
    <t>七股</t>
  </si>
  <si>
    <t>歸仁</t>
  </si>
  <si>
    <t>新化</t>
  </si>
  <si>
    <t>新市</t>
  </si>
  <si>
    <t>善化</t>
  </si>
  <si>
    <t>佳里</t>
  </si>
  <si>
    <t>將軍</t>
  </si>
  <si>
    <t>關廟</t>
  </si>
  <si>
    <t>山上</t>
  </si>
  <si>
    <t>官田</t>
  </si>
  <si>
    <t>麻豆</t>
  </si>
  <si>
    <t>北門</t>
  </si>
  <si>
    <t>學甲</t>
  </si>
  <si>
    <t>龍崎</t>
  </si>
  <si>
    <t>玉井</t>
  </si>
  <si>
    <t>大內</t>
  </si>
  <si>
    <t>六甲</t>
  </si>
  <si>
    <t>下營</t>
  </si>
  <si>
    <t>左鎮</t>
  </si>
  <si>
    <t>楠西</t>
  </si>
  <si>
    <t>東山</t>
  </si>
  <si>
    <t>鹽水</t>
  </si>
  <si>
    <t>南化</t>
  </si>
  <si>
    <t>柳營</t>
  </si>
  <si>
    <t>後壁</t>
  </si>
  <si>
    <t>白河</t>
  </si>
  <si>
    <t>基本里程</t>
  </si>
  <si>
    <t>基本票價</t>
  </si>
  <si>
    <t>公佈費率</t>
  </si>
  <si>
    <t>實施基本票價</t>
  </si>
  <si>
    <t>東區</t>
  </si>
  <si>
    <t>中西</t>
  </si>
  <si>
    <t>南區</t>
  </si>
  <si>
    <t>安南</t>
  </si>
  <si>
    <t>北區</t>
  </si>
  <si>
    <t>公里</t>
  </si>
  <si>
    <t>※搭乘高鐵，需檢據核實報支(搭自強號免附)。</t>
  </si>
  <si>
    <t>※住宿費：檢據在1400元內報支，未檢據者報支700元。</t>
  </si>
  <si>
    <t>西港</t>
  </si>
  <si>
    <t>永華行政中心、民治行政中心往各區</t>
  </si>
  <si>
    <t>七股</t>
  </si>
  <si>
    <t>歸仁</t>
  </si>
  <si>
    <t>新市</t>
  </si>
  <si>
    <t>佳里</t>
  </si>
  <si>
    <t>※膳雜費：出差地點距離機關60公里以內者報支120元，超過60公里者報支500元。</t>
  </si>
  <si>
    <t>關廟</t>
  </si>
  <si>
    <t>山上</t>
  </si>
  <si>
    <t>官田</t>
  </si>
  <si>
    <t>麻豆</t>
  </si>
  <si>
    <t>北門</t>
  </si>
  <si>
    <t>學甲</t>
  </si>
  <si>
    <t>龍崎</t>
  </si>
  <si>
    <t>大內</t>
  </si>
  <si>
    <t>六甲</t>
  </si>
  <si>
    <t>下營</t>
  </si>
  <si>
    <t>左鎮</t>
  </si>
  <si>
    <t>楠西</t>
  </si>
  <si>
    <t>東山</t>
  </si>
  <si>
    <t>鹽水</t>
  </si>
  <si>
    <t>柳營</t>
  </si>
  <si>
    <t>後壁</t>
  </si>
  <si>
    <t>白河</t>
  </si>
  <si>
    <t>東區</t>
  </si>
  <si>
    <t>南區</t>
  </si>
  <si>
    <t>安南</t>
  </si>
  <si>
    <t>中西</t>
  </si>
  <si>
    <t>北區</t>
  </si>
  <si>
    <t>依據臺南市政府100年3月10日府主歲字1000175932號函訂定臺南市政府及所屬機關學校國內出差旅費報支要點第五點：如因業務需要，駕駛自用汽（機）車者，其交通費得按同路段公民營客運汽車最高等級之票價報支。</t>
  </si>
  <si>
    <r>
      <t>※</t>
    </r>
    <r>
      <rPr>
        <sz val="18"/>
        <color indexed="10"/>
        <rFont val="標楷體"/>
        <family val="4"/>
      </rPr>
      <t>紅色以新營客運</t>
    </r>
    <r>
      <rPr>
        <sz val="18"/>
        <rFont val="標楷體"/>
        <family val="4"/>
      </rPr>
      <t xml:space="preserve">
  </t>
    </r>
    <r>
      <rPr>
        <sz val="18"/>
        <color indexed="19"/>
        <rFont val="標楷體"/>
        <family val="4"/>
      </rPr>
      <t>綠色以興南客運</t>
    </r>
    <r>
      <rPr>
        <sz val="18"/>
        <rFont val="標楷體"/>
        <family val="4"/>
      </rPr>
      <t xml:space="preserve">
  黑色以公里數計，
  每公里依</t>
    </r>
    <r>
      <rPr>
        <u val="single"/>
        <sz val="18"/>
        <rFont val="標楷體"/>
        <family val="4"/>
      </rPr>
      <t xml:space="preserve">興南客運
</t>
    </r>
    <r>
      <rPr>
        <sz val="18"/>
        <rFont val="標楷體"/>
        <family val="4"/>
      </rPr>
      <t xml:space="preserve">  票價3元計算</t>
    </r>
  </si>
  <si>
    <t>臺南市教育局公車票價參考表(101.7.1)</t>
  </si>
  <si>
    <t>備註：</t>
  </si>
  <si>
    <t xml:space="preserve">1.參加訓練或講習性質之各項研習會、座談會、研討會、檢討會、觀摩會、說明會等，膳雜費按二分之ㄧ支給 。 </t>
  </si>
  <si>
    <t>3.若出差時實際搭車路線不同時，以實際搭車路程據實填報。按出差必經之順路為原則。</t>
  </si>
  <si>
    <r>
      <t>※市區公車票價18元</t>
    </r>
    <r>
      <rPr>
        <sz val="18"/>
        <rFont val="標楷體"/>
        <family val="4"/>
      </rPr>
      <t xml:space="preserve">
  新營-台南火車自強
  號票價87元</t>
    </r>
  </si>
  <si>
    <r>
      <t>4.每日膳雜費：0-5公里是0元；5-60公里是120元；</t>
    </r>
    <r>
      <rPr>
        <b/>
        <sz val="14"/>
        <color indexed="10"/>
        <rFont val="標楷體"/>
        <family val="4"/>
      </rPr>
      <t>60公里以上是200元</t>
    </r>
    <r>
      <rPr>
        <sz val="14"/>
        <rFont val="標楷體"/>
        <family val="4"/>
      </rPr>
      <t>；半日則膳雜費折半；60公里以上大約是高雄鳳山以南，嘉義民雄以北。</t>
    </r>
    <r>
      <rPr>
        <b/>
        <sz val="14"/>
        <color indexed="10"/>
        <rFont val="標楷體"/>
        <family val="4"/>
      </rPr>
      <t>(102年2月1日起生效)</t>
    </r>
  </si>
  <si>
    <r>
      <t>2.以上所列路程車資僅供教職員工填寫出差旅費時參考用，以上票價皆是單程票價且由</t>
    </r>
    <r>
      <rPr>
        <b/>
        <sz val="14"/>
        <color indexed="10"/>
        <rFont val="標楷體"/>
        <family val="4"/>
      </rPr>
      <t>101年10月1日</t>
    </r>
    <r>
      <rPr>
        <sz val="14"/>
        <rFont val="標楷體"/>
        <family val="4"/>
      </rPr>
      <t>起適用。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</si>
</sst>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0_);[Red]\(0\)"/>
    <numFmt numFmtId="179" formatCode="0_ "/>
    <numFmt numFmtId="180" formatCode="0.000_ "/>
    <numFmt numFmtId="181" formatCode="0;[Red]0"/>
    <numFmt numFmtId="182" formatCode="0.00_ "/>
  </numFmts>
  <fonts count="54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2"/>
      <name val="標楷體"/>
      <family val="4"/>
    </font>
    <font>
      <sz val="36"/>
      <name val="標楷體"/>
      <family val="4"/>
    </font>
    <font>
      <sz val="24"/>
      <name val="新細明體"/>
      <family val="1"/>
    </font>
    <font>
      <sz val="28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sz val="6"/>
      <name val="標楷體"/>
      <family val="4"/>
    </font>
    <font>
      <sz val="6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sz val="12"/>
      <color indexed="17"/>
      <name val="標楷體"/>
      <family val="4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2"/>
      <color indexed="14"/>
      <name val="標楷體"/>
      <family val="4"/>
    </font>
    <font>
      <sz val="8"/>
      <color indexed="8"/>
      <name val="Arial"/>
      <family val="2"/>
    </font>
    <font>
      <sz val="8"/>
      <color indexed="8"/>
      <name val="新細明體"/>
      <family val="1"/>
    </font>
    <font>
      <sz val="18"/>
      <name val="標楷體"/>
      <family val="4"/>
    </font>
    <font>
      <sz val="16"/>
      <color indexed="16"/>
      <name val="標楷體"/>
      <family val="4"/>
    </font>
    <font>
      <sz val="18"/>
      <color indexed="19"/>
      <name val="標楷體"/>
      <family val="4"/>
    </font>
    <font>
      <u val="single"/>
      <sz val="18"/>
      <name val="標楷體"/>
      <family val="4"/>
    </font>
    <font>
      <sz val="18"/>
      <name val="新細明體"/>
      <family val="1"/>
    </font>
    <font>
      <b/>
      <sz val="14"/>
      <color indexed="10"/>
      <name val="Arial"/>
      <family val="2"/>
    </font>
    <font>
      <b/>
      <sz val="14"/>
      <color indexed="10"/>
      <name val="新細明體"/>
      <family val="1"/>
    </font>
    <font>
      <b/>
      <sz val="14"/>
      <color indexed="19"/>
      <name val="Arial"/>
      <family val="2"/>
    </font>
    <font>
      <b/>
      <sz val="14"/>
      <color indexed="19"/>
      <name val="新細明體"/>
      <family val="1"/>
    </font>
    <font>
      <sz val="18"/>
      <color indexed="10"/>
      <name val="標楷體"/>
      <family val="4"/>
    </font>
    <font>
      <sz val="14"/>
      <color indexed="10"/>
      <name val="Arial"/>
      <family val="2"/>
    </font>
    <font>
      <sz val="14"/>
      <color indexed="10"/>
      <name val="新細明體"/>
      <family val="1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color indexed="17"/>
      <name val="新細明體"/>
      <family val="1"/>
    </font>
    <font>
      <sz val="14"/>
      <color indexed="20"/>
      <name val="新細明體"/>
      <family val="1"/>
    </font>
    <font>
      <sz val="14"/>
      <color indexed="60"/>
      <name val="新細明體"/>
      <family val="1"/>
    </font>
    <font>
      <sz val="14"/>
      <color indexed="62"/>
      <name val="新細明體"/>
      <family val="1"/>
    </font>
    <font>
      <b/>
      <sz val="14"/>
      <color indexed="63"/>
      <name val="新細明體"/>
      <family val="1"/>
    </font>
    <font>
      <b/>
      <sz val="14"/>
      <color indexed="52"/>
      <name val="新細明體"/>
      <family val="1"/>
    </font>
    <font>
      <sz val="14"/>
      <color indexed="52"/>
      <name val="新細明體"/>
      <family val="1"/>
    </font>
    <font>
      <b/>
      <sz val="14"/>
      <color indexed="9"/>
      <name val="新細明體"/>
      <family val="1"/>
    </font>
    <font>
      <i/>
      <sz val="14"/>
      <color indexed="23"/>
      <name val="新細明體"/>
      <family val="1"/>
    </font>
    <font>
      <b/>
      <sz val="14"/>
      <color indexed="8"/>
      <name val="新細明體"/>
      <family val="1"/>
    </font>
    <font>
      <sz val="14"/>
      <color indexed="9"/>
      <name val="新細明體"/>
      <family val="1"/>
    </font>
    <font>
      <b/>
      <sz val="14"/>
      <color indexed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6" borderId="0" applyNumberFormat="0" applyBorder="0" applyAlignment="0" applyProtection="0"/>
    <xf numFmtId="0" fontId="51" fillId="0" borderId="1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4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18" borderId="4" applyNumberFormat="0" applyFont="0" applyAlignment="0" applyProtection="0"/>
    <xf numFmtId="0" fontId="50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2" applyNumberFormat="0" applyAlignment="0" applyProtection="0"/>
    <xf numFmtId="0" fontId="46" fillId="17" borderId="8" applyNumberFormat="0" applyAlignment="0" applyProtection="0"/>
    <xf numFmtId="0" fontId="49" fillId="23" borderId="9" applyNumberFormat="0" applyAlignment="0" applyProtection="0"/>
    <xf numFmtId="0" fontId="43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16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9" fillId="16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79" fontId="21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179" fontId="21" fillId="16" borderId="12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vertical="top"/>
    </xf>
    <xf numFmtId="0" fontId="0" fillId="0" borderId="0" xfId="0" applyFill="1" applyBorder="1" applyAlignment="1">
      <alignment horizont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32" fillId="0" borderId="12" xfId="0" applyNumberFormat="1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30" fillId="0" borderId="12" xfId="0" applyNumberFormat="1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9" fontId="35" fillId="0" borderId="12" xfId="0" applyNumberFormat="1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179" fontId="9" fillId="16" borderId="12" xfId="0" applyNumberFormat="1" applyFont="1" applyFill="1" applyBorder="1" applyAlignment="1">
      <alignment horizontal="center" vertical="center" shrinkToFit="1"/>
    </xf>
    <xf numFmtId="0" fontId="11" fillId="16" borderId="12" xfId="0" applyFont="1" applyFill="1" applyBorder="1" applyAlignment="1">
      <alignment horizontal="center" vertical="center" shrinkToFit="1"/>
    </xf>
    <xf numFmtId="182" fontId="3" fillId="24" borderId="12" xfId="0" applyNumberFormat="1" applyFont="1" applyFill="1" applyBorder="1" applyAlignment="1">
      <alignment horizontal="center" vertical="center"/>
    </xf>
    <xf numFmtId="182" fontId="0" fillId="24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0" fontId="25" fillId="0" borderId="0" xfId="0" applyFont="1" applyAlignment="1">
      <alignment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/>
    </xf>
    <xf numFmtId="182" fontId="9" fillId="0" borderId="13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182" fontId="9" fillId="24" borderId="13" xfId="0" applyNumberFormat="1" applyFont="1" applyFill="1" applyBorder="1" applyAlignment="1">
      <alignment horizontal="center" vertical="center" shrinkToFit="1"/>
    </xf>
    <xf numFmtId="182" fontId="11" fillId="24" borderId="14" xfId="0" applyNumberFormat="1" applyFont="1" applyFill="1" applyBorder="1" applyAlignment="1">
      <alignment horizontal="center" vertical="center" shrinkToFit="1"/>
    </xf>
    <xf numFmtId="182" fontId="9" fillId="0" borderId="12" xfId="0" applyNumberFormat="1" applyFont="1" applyFill="1" applyBorder="1" applyAlignment="1">
      <alignment horizontal="center" vertical="center" shrinkToFit="1"/>
    </xf>
    <xf numFmtId="182" fontId="11" fillId="0" borderId="12" xfId="0" applyNumberFormat="1" applyFont="1" applyFill="1" applyBorder="1" applyAlignment="1">
      <alignment horizontal="center" vertical="center" shrinkToFit="1"/>
    </xf>
    <xf numFmtId="182" fontId="9" fillId="0" borderId="12" xfId="0" applyNumberFormat="1" applyFont="1" applyBorder="1" applyAlignment="1">
      <alignment horizontal="center" vertical="center" shrinkToFit="1"/>
    </xf>
    <xf numFmtId="182" fontId="11" fillId="0" borderId="12" xfId="0" applyNumberFormat="1" applyFont="1" applyBorder="1" applyAlignment="1">
      <alignment horizontal="center" vertical="center" shrinkToFit="1"/>
    </xf>
    <xf numFmtId="182" fontId="0" fillId="0" borderId="13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23" fillId="0" borderId="13" xfId="0" applyNumberFormat="1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center" vertical="center"/>
    </xf>
    <xf numFmtId="182" fontId="14" fillId="0" borderId="16" xfId="0" applyNumberFormat="1" applyFont="1" applyBorder="1" applyAlignment="1">
      <alignment horizontal="center" vertical="center" shrinkToFit="1"/>
    </xf>
    <xf numFmtId="182" fontId="13" fillId="0" borderId="17" xfId="0" applyNumberFormat="1" applyFont="1" applyBorder="1" applyAlignment="1">
      <alignment horizontal="center" vertical="center" shrinkToFit="1"/>
    </xf>
    <xf numFmtId="182" fontId="9" fillId="0" borderId="18" xfId="0" applyNumberFormat="1" applyFont="1" applyBorder="1" applyAlignment="1">
      <alignment horizontal="center" vertical="center" shrinkToFit="1"/>
    </xf>
    <xf numFmtId="182" fontId="15" fillId="0" borderId="13" xfId="0" applyNumberFormat="1" applyFont="1" applyBorder="1" applyAlignment="1">
      <alignment horizontal="center" vertical="center" wrapText="1"/>
    </xf>
    <xf numFmtId="182" fontId="1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view="pageBreakPreview" zoomScale="75" zoomScaleSheetLayoutView="75" zoomScalePageLayoutView="0" workbookViewId="0" topLeftCell="A10">
      <selection activeCell="I59" sqref="I59:I60"/>
    </sheetView>
  </sheetViews>
  <sheetFormatPr defaultColWidth="9.00390625" defaultRowHeight="16.5"/>
  <cols>
    <col min="1" max="1" width="9.00390625" style="6" customWidth="1"/>
    <col min="2" max="44" width="4.625" style="6" customWidth="1"/>
    <col min="45" max="16384" width="9.00390625" style="6" customWidth="1"/>
  </cols>
  <sheetData>
    <row r="1" spans="5:39" ht="9.75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AK1" s="7"/>
      <c r="AL1" s="35" t="s">
        <v>11</v>
      </c>
      <c r="AM1" s="37" t="s">
        <v>0</v>
      </c>
    </row>
    <row r="2" spans="5:39" ht="9.7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K2" s="8"/>
      <c r="AL2" s="36"/>
      <c r="AM2" s="38"/>
    </row>
    <row r="3" spans="5:39" ht="9.75" customHeight="1">
      <c r="E3" s="45" t="s">
        <v>91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"/>
      <c r="AK3" s="35" t="s">
        <v>10</v>
      </c>
      <c r="AL3" s="39">
        <v>150</v>
      </c>
      <c r="AM3" s="41" t="s">
        <v>1</v>
      </c>
    </row>
    <row r="4" spans="5:39" ht="9.75" customHeight="1"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"/>
      <c r="AK4" s="36"/>
      <c r="AL4" s="40"/>
      <c r="AM4" s="42"/>
    </row>
    <row r="5" spans="5:39" ht="9.75" customHeight="1"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34" t="s">
        <v>9</v>
      </c>
      <c r="AK5" s="43">
        <f>ROUND('公厘數'!AJ5*3.068*1.05,0)</f>
        <v>143</v>
      </c>
      <c r="AL5" s="39">
        <v>27</v>
      </c>
      <c r="AM5" s="41" t="s">
        <v>1</v>
      </c>
    </row>
    <row r="6" spans="5:39" ht="9.75" customHeight="1"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44"/>
      <c r="AK6" s="33"/>
      <c r="AL6" s="40"/>
      <c r="AM6" s="42"/>
    </row>
    <row r="7" spans="5:39" ht="9.75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34" t="s">
        <v>5</v>
      </c>
      <c r="AJ7" s="39">
        <v>26</v>
      </c>
      <c r="AK7" s="43">
        <f>ROUND('公厘數'!AJ7*3.068*1.05,0)</f>
        <v>130</v>
      </c>
      <c r="AL7" s="39">
        <v>29</v>
      </c>
      <c r="AM7" s="41" t="s">
        <v>1</v>
      </c>
    </row>
    <row r="8" spans="5:39" ht="9.75" customHeight="1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44"/>
      <c r="AJ8" s="40"/>
      <c r="AK8" s="33"/>
      <c r="AL8" s="40"/>
      <c r="AM8" s="42"/>
    </row>
    <row r="9" spans="5:39" ht="9.75" customHeight="1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34" t="s">
        <v>6</v>
      </c>
      <c r="AI9" s="43">
        <f>ROUND('公厘數'!AH9*3.068*1.05,0)</f>
        <v>43</v>
      </c>
      <c r="AJ9" s="43">
        <f>ROUND('公厘數'!AI9*3.068*1.05,0)</f>
        <v>84</v>
      </c>
      <c r="AK9" s="43">
        <f>ROUND('公厘數'!AJ9*3.068*1.05,0)</f>
        <v>102</v>
      </c>
      <c r="AL9" s="39">
        <v>61</v>
      </c>
      <c r="AM9" s="41" t="s">
        <v>1</v>
      </c>
    </row>
    <row r="10" spans="5:39" ht="9.75" customHeight="1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4"/>
      <c r="AI10" s="33"/>
      <c r="AJ10" s="33"/>
      <c r="AK10" s="33"/>
      <c r="AL10" s="40"/>
      <c r="AM10" s="42"/>
    </row>
    <row r="11" spans="5:39" ht="9.75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34" t="s">
        <v>60</v>
      </c>
      <c r="AH11" s="43">
        <f>ROUND('公厘數'!AG11*3.068*1.05,0)</f>
        <v>26</v>
      </c>
      <c r="AI11" s="43">
        <f>ROUND('公厘數'!AH11*3.068*1.05,0)</f>
        <v>54</v>
      </c>
      <c r="AJ11" s="43">
        <f>ROUND('公厘數'!AI11*3.068*1.05,0)</f>
        <v>97</v>
      </c>
      <c r="AK11" s="43">
        <f>ROUND('公厘數'!AJ11*3.068*1.05,0)</f>
        <v>100</v>
      </c>
      <c r="AL11" s="39">
        <v>58</v>
      </c>
      <c r="AM11" s="41" t="s">
        <v>1</v>
      </c>
    </row>
    <row r="12" spans="5:39" ht="9.75" customHeight="1">
      <c r="E12" s="45" t="s">
        <v>61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"/>
      <c r="AG12" s="44"/>
      <c r="AH12" s="33"/>
      <c r="AI12" s="33"/>
      <c r="AJ12" s="33"/>
      <c r="AK12" s="33"/>
      <c r="AL12" s="40"/>
      <c r="AM12" s="42"/>
    </row>
    <row r="13" spans="5:39" ht="9.75" customHeight="1"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34" t="s">
        <v>62</v>
      </c>
      <c r="AG13" s="43">
        <f>ROUND('公厘數'!AF13*3.068*1.05,0)</f>
        <v>38</v>
      </c>
      <c r="AH13" s="43">
        <f>ROUND('公厘數'!AG13*3.068*1.05,0)</f>
        <v>62</v>
      </c>
      <c r="AI13" s="43">
        <f>ROUND('公厘數'!AH13*3.068*1.05,0)</f>
        <v>83</v>
      </c>
      <c r="AJ13" s="43">
        <f>ROUND('公厘數'!AI13*3.068*1.05,0)</f>
        <v>117</v>
      </c>
      <c r="AK13" s="43">
        <f>ROUND('公厘數'!AJ13*3.068*1.05,0)</f>
        <v>117</v>
      </c>
      <c r="AL13" s="39">
        <v>89</v>
      </c>
      <c r="AM13" s="41" t="s">
        <v>1</v>
      </c>
    </row>
    <row r="14" spans="5:39" ht="9.75" customHeight="1"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44"/>
      <c r="AG14" s="33"/>
      <c r="AH14" s="33"/>
      <c r="AI14" s="33"/>
      <c r="AJ14" s="33"/>
      <c r="AK14" s="33"/>
      <c r="AL14" s="40"/>
      <c r="AM14" s="42"/>
    </row>
    <row r="15" spans="5:39" ht="9.75" customHeight="1"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5"/>
      <c r="AE15" s="34" t="s">
        <v>63</v>
      </c>
      <c r="AF15" s="43">
        <f>ROUND('公厘數'!AE15*3.068*1.05,0)</f>
        <v>102</v>
      </c>
      <c r="AG15" s="43">
        <f>ROUND('公厘數'!AF15*3.068*1.05,0)</f>
        <v>82</v>
      </c>
      <c r="AH15" s="43">
        <f>ROUND('公厘數'!AG15*3.068*1.05,0)</f>
        <v>72</v>
      </c>
      <c r="AI15" s="39">
        <v>39</v>
      </c>
      <c r="AJ15" s="39">
        <v>26</v>
      </c>
      <c r="AK15" s="43">
        <f>ROUND('公厘數'!AJ15*3.068*1.05,0)</f>
        <v>155</v>
      </c>
      <c r="AL15" s="39">
        <v>44</v>
      </c>
      <c r="AM15" s="41" t="s">
        <v>1</v>
      </c>
    </row>
    <row r="16" spans="5:39" ht="9.75" customHeight="1"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5"/>
      <c r="AE16" s="44"/>
      <c r="AF16" s="33"/>
      <c r="AG16" s="33"/>
      <c r="AH16" s="33"/>
      <c r="AI16" s="40"/>
      <c r="AJ16" s="40"/>
      <c r="AK16" s="33"/>
      <c r="AL16" s="40"/>
      <c r="AM16" s="42"/>
    </row>
    <row r="17" spans="5:39" ht="9.75" customHeight="1"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34" t="s">
        <v>3</v>
      </c>
      <c r="AE17" s="43">
        <f>ROUND('公厘數'!AD17*3.068*1.05,0)</f>
        <v>36</v>
      </c>
      <c r="AF17" s="43">
        <f>ROUND('公厘數'!AE17*3.068*1.05,0)</f>
        <v>114</v>
      </c>
      <c r="AG17" s="43">
        <f>ROUND('公厘數'!AF17*3.068*1.05,0)</f>
        <v>59</v>
      </c>
      <c r="AH17" s="43">
        <f>ROUND('公厘數'!AG17*3.068*1.05,0)</f>
        <v>49</v>
      </c>
      <c r="AI17" s="39">
        <v>26</v>
      </c>
      <c r="AJ17" s="43">
        <f>ROUND('公厘數'!AI17*3.068*1.05,0)</f>
        <v>66</v>
      </c>
      <c r="AK17" s="43">
        <f>ROUND('公厘數'!AJ17*3.068*1.05,0)</f>
        <v>121</v>
      </c>
      <c r="AL17" s="39">
        <v>47</v>
      </c>
      <c r="AM17" s="41" t="s">
        <v>1</v>
      </c>
    </row>
    <row r="18" spans="3:39" ht="9.75" customHeight="1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4"/>
      <c r="AE18" s="33"/>
      <c r="AF18" s="33"/>
      <c r="AG18" s="33"/>
      <c r="AH18" s="33"/>
      <c r="AI18" s="40"/>
      <c r="AJ18" s="33"/>
      <c r="AK18" s="33"/>
      <c r="AL18" s="40"/>
      <c r="AM18" s="42"/>
    </row>
    <row r="19" spans="4:39" ht="9.75" customHeight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34" t="s">
        <v>64</v>
      </c>
      <c r="AD19" s="43">
        <f>ROUND('公厘數'!AC19*3.068*1.05,0)</f>
        <v>20</v>
      </c>
      <c r="AE19" s="43">
        <f>ROUND('公厘數'!AD19*3.068*1.05,0)</f>
        <v>54</v>
      </c>
      <c r="AF19" s="43">
        <f>ROUND('公厘數'!AE19*3.068*1.05,0)</f>
        <v>96</v>
      </c>
      <c r="AG19" s="43">
        <f>ROUND('公厘數'!AF19*3.068*1.05,0)</f>
        <v>45</v>
      </c>
      <c r="AH19" s="43">
        <f>ROUND('公厘數'!AG19*3.068*1.05,0)</f>
        <v>41</v>
      </c>
      <c r="AI19" s="43">
        <f>ROUND('公厘數'!AH19*3.068*1.05,0)</f>
        <v>34</v>
      </c>
      <c r="AJ19" s="43">
        <f>ROUND('公厘數'!AI19*3.068*1.05,0)</f>
        <v>85</v>
      </c>
      <c r="AK19" s="43">
        <f>ROUND('公厘數'!AJ19*3.068*1.05,0)</f>
        <v>98</v>
      </c>
      <c r="AL19" s="39">
        <v>52</v>
      </c>
      <c r="AM19" s="41" t="s">
        <v>1</v>
      </c>
    </row>
    <row r="20" spans="3:39" ht="9.75" customHeight="1">
      <c r="C20" s="69" t="s">
        <v>58</v>
      </c>
      <c r="D20" s="48"/>
      <c r="E20" s="48"/>
      <c r="F20" s="48"/>
      <c r="G20" s="48"/>
      <c r="H20" s="48"/>
      <c r="I20" s="48"/>
      <c r="J20" s="48"/>
      <c r="K20" s="48"/>
      <c r="L20" s="26"/>
      <c r="M20" s="69" t="s">
        <v>66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26"/>
      <c r="Y20" s="5"/>
      <c r="Z20" s="5"/>
      <c r="AA20" s="5"/>
      <c r="AB20" s="5"/>
      <c r="AC20" s="44"/>
      <c r="AD20" s="33"/>
      <c r="AE20" s="33"/>
      <c r="AF20" s="33"/>
      <c r="AG20" s="33"/>
      <c r="AH20" s="33"/>
      <c r="AI20" s="33"/>
      <c r="AJ20" s="33"/>
      <c r="AK20" s="33"/>
      <c r="AL20" s="40"/>
      <c r="AM20" s="42"/>
    </row>
    <row r="21" spans="3:39" ht="9.75" customHeight="1">
      <c r="C21" s="48"/>
      <c r="D21" s="48"/>
      <c r="E21" s="48"/>
      <c r="F21" s="48"/>
      <c r="G21" s="48"/>
      <c r="H21" s="48"/>
      <c r="I21" s="48"/>
      <c r="J21" s="48"/>
      <c r="K21" s="48"/>
      <c r="L21" s="26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26"/>
      <c r="Y21" s="5"/>
      <c r="Z21" s="5"/>
      <c r="AA21" s="5"/>
      <c r="AB21" s="34" t="s">
        <v>7</v>
      </c>
      <c r="AC21" s="43">
        <f>ROUND('公厘數'!AB21*3.068*1.05,0)</f>
        <v>25</v>
      </c>
      <c r="AD21" s="39">
        <v>57</v>
      </c>
      <c r="AE21" s="43">
        <f>ROUND('公厘數'!AD21*3.068*1.05,0)</f>
        <v>86</v>
      </c>
      <c r="AF21" s="43">
        <f>ROUND('公厘數'!AE21*3.068*1.05,0)</f>
        <v>85</v>
      </c>
      <c r="AG21" s="43">
        <f>ROUND('公厘數'!AF21*3.068*1.05,0)</f>
        <v>49</v>
      </c>
      <c r="AH21" s="39">
        <v>26</v>
      </c>
      <c r="AI21" s="43">
        <f>ROUND('公厘數'!AH21*3.068*1.05,0)</f>
        <v>59</v>
      </c>
      <c r="AJ21" s="43">
        <f>ROUND('公厘數'!AI21*3.068*1.05,0)</f>
        <v>103</v>
      </c>
      <c r="AK21" s="39">
        <v>98</v>
      </c>
      <c r="AL21" s="39">
        <v>77</v>
      </c>
      <c r="AM21" s="41" t="s">
        <v>1</v>
      </c>
    </row>
    <row r="22" spans="3:39" ht="9.75" customHeight="1">
      <c r="C22" s="48"/>
      <c r="D22" s="48"/>
      <c r="E22" s="48"/>
      <c r="F22" s="48"/>
      <c r="G22" s="48"/>
      <c r="H22" s="48"/>
      <c r="I22" s="48"/>
      <c r="J22" s="48"/>
      <c r="K22" s="48"/>
      <c r="L22" s="26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26"/>
      <c r="Y22" s="5"/>
      <c r="Z22" s="5"/>
      <c r="AA22" s="5"/>
      <c r="AB22" s="44"/>
      <c r="AC22" s="33"/>
      <c r="AD22" s="40"/>
      <c r="AE22" s="33"/>
      <c r="AF22" s="33"/>
      <c r="AG22" s="33"/>
      <c r="AH22" s="40"/>
      <c r="AI22" s="33"/>
      <c r="AJ22" s="33"/>
      <c r="AK22" s="40"/>
      <c r="AL22" s="40"/>
      <c r="AM22" s="42"/>
    </row>
    <row r="23" spans="3:39" ht="9.75" customHeight="1">
      <c r="C23" s="48"/>
      <c r="D23" s="48"/>
      <c r="E23" s="48"/>
      <c r="F23" s="48"/>
      <c r="G23" s="48"/>
      <c r="H23" s="48"/>
      <c r="I23" s="48"/>
      <c r="J23" s="48"/>
      <c r="K23" s="48"/>
      <c r="L23" s="26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26"/>
      <c r="Y23" s="5"/>
      <c r="Z23" s="5"/>
      <c r="AA23" s="34" t="s">
        <v>65</v>
      </c>
      <c r="AB23" s="43">
        <f>ROUND('公厘數'!AA23*3.068*1.05,0)</f>
        <v>56</v>
      </c>
      <c r="AC23" s="43">
        <f>ROUND('公厘數'!AB23*3.068*1.05,0)</f>
        <v>70</v>
      </c>
      <c r="AD23" s="43">
        <f>ROUND('公厘數'!AC23*3.068*1.05,0)</f>
        <v>88</v>
      </c>
      <c r="AE23" s="43">
        <f>ROUND('公厘數'!AD23*3.068*1.05,0)</f>
        <v>101</v>
      </c>
      <c r="AF23" s="39">
        <v>26</v>
      </c>
      <c r="AG23" s="39">
        <v>26</v>
      </c>
      <c r="AH23" s="43">
        <f>ROUND('公厘數'!AG23*3.068*1.05,0)</f>
        <v>36</v>
      </c>
      <c r="AI23" s="43">
        <f>ROUND('公厘數'!AH23*3.068*1.05,0)</f>
        <v>75</v>
      </c>
      <c r="AJ23" s="43">
        <f>ROUND('公厘數'!AI23*3.068*1.05,0)</f>
        <v>120</v>
      </c>
      <c r="AK23" s="39">
        <v>97</v>
      </c>
      <c r="AL23" s="39">
        <v>77</v>
      </c>
      <c r="AM23" s="41" t="s">
        <v>1</v>
      </c>
    </row>
    <row r="24" spans="3:39" ht="9.75" customHeight="1">
      <c r="C24" s="48"/>
      <c r="D24" s="48"/>
      <c r="E24" s="48"/>
      <c r="F24" s="48"/>
      <c r="G24" s="48"/>
      <c r="H24" s="48"/>
      <c r="I24" s="48"/>
      <c r="J24" s="48"/>
      <c r="K24" s="48"/>
      <c r="L24" s="26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26"/>
      <c r="Y24" s="5"/>
      <c r="Z24" s="5"/>
      <c r="AA24" s="44"/>
      <c r="AB24" s="33"/>
      <c r="AC24" s="33"/>
      <c r="AD24" s="33"/>
      <c r="AE24" s="33"/>
      <c r="AF24" s="40"/>
      <c r="AG24" s="40"/>
      <c r="AH24" s="33"/>
      <c r="AI24" s="33"/>
      <c r="AJ24" s="33"/>
      <c r="AK24" s="40"/>
      <c r="AL24" s="40"/>
      <c r="AM24" s="42"/>
    </row>
    <row r="25" spans="3:39" ht="9.75" customHeight="1">
      <c r="C25" s="48"/>
      <c r="D25" s="48"/>
      <c r="E25" s="48"/>
      <c r="F25" s="48"/>
      <c r="G25" s="48"/>
      <c r="H25" s="48"/>
      <c r="I25" s="48"/>
      <c r="J25" s="48"/>
      <c r="K25" s="48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26"/>
      <c r="Y25" s="5"/>
      <c r="Z25" s="34" t="s">
        <v>2</v>
      </c>
      <c r="AA25" s="39">
        <v>32</v>
      </c>
      <c r="AB25" s="43">
        <f>ROUND('公厘數'!AA25*3.068*1.05,0)</f>
        <v>83</v>
      </c>
      <c r="AC25" s="43">
        <f>ROUND('公厘數'!AB25*3.068*1.05,0)</f>
        <v>114</v>
      </c>
      <c r="AD25" s="43">
        <f>ROUND('公厘數'!AC25*3.068*1.05,0)</f>
        <v>132</v>
      </c>
      <c r="AE25" s="43">
        <f>ROUND('公厘數'!AD25*3.068*1.05,0)</f>
        <v>143</v>
      </c>
      <c r="AF25" s="39">
        <v>30</v>
      </c>
      <c r="AG25" s="39">
        <v>52</v>
      </c>
      <c r="AH25" s="43">
        <f>ROUND('公厘數'!AG25*3.068*1.05,0)</f>
        <v>65</v>
      </c>
      <c r="AI25" s="43">
        <f>ROUND('公厘數'!AH25*3.068*1.05,0)</f>
        <v>113</v>
      </c>
      <c r="AJ25" s="43">
        <f>ROUND('公厘數'!AI25*3.068*1.05,0)</f>
        <v>131</v>
      </c>
      <c r="AK25" s="43">
        <f>ROUND('公厘數'!AJ25*3.068*1.05,0)</f>
        <v>104</v>
      </c>
      <c r="AL25" s="39">
        <v>110</v>
      </c>
      <c r="AM25" s="41" t="s">
        <v>1</v>
      </c>
    </row>
    <row r="26" spans="13:39" ht="9.75" customHeight="1"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5"/>
      <c r="Y26" s="5"/>
      <c r="Z26" s="44"/>
      <c r="AA26" s="40"/>
      <c r="AB26" s="33"/>
      <c r="AC26" s="33"/>
      <c r="AD26" s="33"/>
      <c r="AE26" s="33"/>
      <c r="AF26" s="40"/>
      <c r="AG26" s="40"/>
      <c r="AH26" s="33"/>
      <c r="AI26" s="33"/>
      <c r="AJ26" s="33"/>
      <c r="AK26" s="33"/>
      <c r="AL26" s="40"/>
      <c r="AM26" s="42"/>
    </row>
    <row r="27" spans="3:39" ht="9.75" customHeight="1">
      <c r="C27" s="69" t="s">
        <v>59</v>
      </c>
      <c r="D27" s="48"/>
      <c r="E27" s="48"/>
      <c r="F27" s="48"/>
      <c r="G27" s="48"/>
      <c r="H27" s="48"/>
      <c r="I27" s="48"/>
      <c r="J27" s="48"/>
      <c r="K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5"/>
      <c r="Y27" s="34" t="s">
        <v>67</v>
      </c>
      <c r="Z27" s="43">
        <f>ROUND('公厘數'!Y27*3.068*1.05,0)</f>
        <v>159</v>
      </c>
      <c r="AA27" s="43">
        <f>ROUND('公厘數'!Z27*3.068*1.05,0)</f>
        <v>116</v>
      </c>
      <c r="AB27" s="43">
        <f>ROUND('公厘數'!AA27*3.068*1.05,0)</f>
        <v>75</v>
      </c>
      <c r="AC27" s="43">
        <f>ROUND('公厘數'!AB27*3.068*1.05,0)</f>
        <v>50</v>
      </c>
      <c r="AD27" s="39">
        <v>30</v>
      </c>
      <c r="AE27" s="39">
        <v>26</v>
      </c>
      <c r="AF27" s="43">
        <f>ROUND('公厘數'!AE27*3.068*1.05,0)</f>
        <v>140</v>
      </c>
      <c r="AG27" s="43">
        <f>ROUND('公厘數'!AF27*3.068*1.05,0)</f>
        <v>96</v>
      </c>
      <c r="AH27" s="43">
        <f>ROUND('公厘數'!AG27*3.068*1.05,0)</f>
        <v>86</v>
      </c>
      <c r="AI27" s="39">
        <v>49</v>
      </c>
      <c r="AJ27" s="39">
        <v>26</v>
      </c>
      <c r="AK27" s="43">
        <f>ROUND('公厘數'!AJ27*3.068*1.05,0)</f>
        <v>150</v>
      </c>
      <c r="AL27" s="39">
        <v>54</v>
      </c>
      <c r="AM27" s="41" t="s">
        <v>1</v>
      </c>
    </row>
    <row r="28" spans="3:39" ht="9.75" customHeight="1">
      <c r="C28" s="48"/>
      <c r="D28" s="48"/>
      <c r="E28" s="48"/>
      <c r="F28" s="48"/>
      <c r="G28" s="48"/>
      <c r="H28" s="48"/>
      <c r="I28" s="48"/>
      <c r="J28" s="48"/>
      <c r="K28" s="48"/>
      <c r="O28" s="25"/>
      <c r="W28" s="5"/>
      <c r="X28" s="5"/>
      <c r="Y28" s="44"/>
      <c r="Z28" s="33"/>
      <c r="AA28" s="33"/>
      <c r="AB28" s="33"/>
      <c r="AC28" s="33"/>
      <c r="AD28" s="40"/>
      <c r="AE28" s="40"/>
      <c r="AF28" s="33"/>
      <c r="AG28" s="33"/>
      <c r="AH28" s="33"/>
      <c r="AI28" s="40"/>
      <c r="AJ28" s="40"/>
      <c r="AK28" s="33"/>
      <c r="AL28" s="40"/>
      <c r="AM28" s="42"/>
    </row>
    <row r="29" spans="3:39" ht="9.75" customHeight="1">
      <c r="C29" s="48"/>
      <c r="D29" s="48"/>
      <c r="E29" s="48"/>
      <c r="F29" s="48"/>
      <c r="G29" s="48"/>
      <c r="H29" s="48"/>
      <c r="I29" s="48"/>
      <c r="J29" s="48"/>
      <c r="K29" s="48"/>
      <c r="O29" s="25"/>
      <c r="W29" s="5"/>
      <c r="X29" s="34" t="s">
        <v>68</v>
      </c>
      <c r="Y29" s="43">
        <f>ROUND('公厘數'!X29*3.068*1.05,0)</f>
        <v>73</v>
      </c>
      <c r="Z29" s="43">
        <f>ROUND('公厘數'!Y29*3.068*1.05,0)</f>
        <v>149</v>
      </c>
      <c r="AA29" s="43">
        <f>ROUND('公厘數'!Z29*3.068*1.05,0)</f>
        <v>95</v>
      </c>
      <c r="AB29" s="39">
        <v>33</v>
      </c>
      <c r="AC29" s="43">
        <f>ROUND('公厘數'!AB29*3.068*1.05,0)</f>
        <v>32</v>
      </c>
      <c r="AD29" s="43">
        <f>ROUND('公厘數'!AC29*3.068*1.05,0)</f>
        <v>38</v>
      </c>
      <c r="AE29" s="43">
        <f>ROUND('公厘數'!AD29*3.068*1.05,0)</f>
        <v>83</v>
      </c>
      <c r="AF29" s="43">
        <f>ROUND('公厘數'!AE29*3.068*1.05,0)</f>
        <v>130</v>
      </c>
      <c r="AG29" s="43">
        <f>ROUND('公厘數'!AF29*3.068*1.05,0)</f>
        <v>80</v>
      </c>
      <c r="AH29" s="43">
        <f>ROUND('公厘數'!AG29*3.068*1.05,0)</f>
        <v>69</v>
      </c>
      <c r="AI29" s="43">
        <f>ROUND('公厘數'!AH29*3.068*1.05,0)</f>
        <v>62</v>
      </c>
      <c r="AJ29" s="43">
        <f>ROUND('公厘數'!AI29*3.068*1.05,0)</f>
        <v>108</v>
      </c>
      <c r="AK29" s="43">
        <f>ROUND('公厘數'!AJ29*3.068*1.05,0)</f>
        <v>107</v>
      </c>
      <c r="AL29" s="39">
        <v>87</v>
      </c>
      <c r="AM29" s="41" t="s">
        <v>1</v>
      </c>
    </row>
    <row r="30" spans="3:39" ht="9.75" customHeight="1">
      <c r="C30" s="48"/>
      <c r="D30" s="48"/>
      <c r="E30" s="48"/>
      <c r="F30" s="48"/>
      <c r="G30" s="48"/>
      <c r="H30" s="48"/>
      <c r="I30" s="48"/>
      <c r="J30" s="48"/>
      <c r="K30" s="48"/>
      <c r="O30" s="25"/>
      <c r="W30" s="5"/>
      <c r="X30" s="44"/>
      <c r="Y30" s="33"/>
      <c r="Z30" s="33"/>
      <c r="AA30" s="33"/>
      <c r="AB30" s="40"/>
      <c r="AC30" s="33"/>
      <c r="AD30" s="33"/>
      <c r="AE30" s="33"/>
      <c r="AF30" s="33"/>
      <c r="AG30" s="33"/>
      <c r="AH30" s="33"/>
      <c r="AI30" s="33"/>
      <c r="AJ30" s="33"/>
      <c r="AK30" s="33"/>
      <c r="AL30" s="40"/>
      <c r="AM30" s="42"/>
    </row>
    <row r="31" spans="3:39" ht="9.75" customHeight="1">
      <c r="C31" s="48"/>
      <c r="D31" s="48"/>
      <c r="E31" s="48"/>
      <c r="F31" s="48"/>
      <c r="G31" s="48"/>
      <c r="H31" s="48"/>
      <c r="I31" s="48"/>
      <c r="J31" s="48"/>
      <c r="K31" s="48"/>
      <c r="O31" s="25"/>
      <c r="P31" s="5"/>
      <c r="Q31" s="5"/>
      <c r="R31" s="5"/>
      <c r="S31" s="5"/>
      <c r="T31" s="5"/>
      <c r="U31" s="5"/>
      <c r="V31" s="5"/>
      <c r="W31" s="34" t="s">
        <v>69</v>
      </c>
      <c r="X31" s="43">
        <f>ROUND('公厘數'!W31*3.068*1.05,0)</f>
        <v>51</v>
      </c>
      <c r="Y31" s="43">
        <f>ROUND('公厘數'!X31*3.068*1.05,0)</f>
        <v>91</v>
      </c>
      <c r="Z31" s="43">
        <f>ROUND('公厘數'!Y31*3.068*1.05,0)</f>
        <v>86</v>
      </c>
      <c r="AA31" s="43">
        <f>ROUND('公厘數'!Z31*3.068*1.05,0)</f>
        <v>67</v>
      </c>
      <c r="AB31" s="43">
        <f>ROUND('公厘數'!AA31*3.068*1.05,0)</f>
        <v>28</v>
      </c>
      <c r="AC31" s="39">
        <v>48</v>
      </c>
      <c r="AD31" s="43">
        <f>ROUND('公厘數'!AC31*3.068*1.05,0)</f>
        <v>65</v>
      </c>
      <c r="AE31" s="43">
        <f>ROUND('公厘數'!AD31*3.068*1.05,0)</f>
        <v>99</v>
      </c>
      <c r="AF31" s="43">
        <f>ROUND('公厘數'!AE31*2.695*1.05,0)</f>
        <v>83</v>
      </c>
      <c r="AG31" s="43">
        <f>ROUND('公厘數'!AF31*2.695*1.05,0)</f>
        <v>58</v>
      </c>
      <c r="AH31" s="43">
        <f>ROUND('公厘數'!AG31*2.695*1.05,0)</f>
        <v>55</v>
      </c>
      <c r="AI31" s="43">
        <f>ROUND('公厘數'!AH31*2.695*1.05,0)</f>
        <v>78</v>
      </c>
      <c r="AJ31" s="43">
        <f>ROUND('公厘數'!AI31*2.695*1.05,0)</f>
        <v>91</v>
      </c>
      <c r="AK31" s="39">
        <f>ROUND('公厘數'!AJ31*2.695*1.05,0)</f>
        <v>50</v>
      </c>
      <c r="AL31" s="39">
        <v>101</v>
      </c>
      <c r="AM31" s="41" t="s">
        <v>1</v>
      </c>
    </row>
    <row r="32" spans="3:39" ht="9.75" customHeight="1">
      <c r="C32" s="48"/>
      <c r="D32" s="48"/>
      <c r="E32" s="48"/>
      <c r="F32" s="48"/>
      <c r="G32" s="48"/>
      <c r="H32" s="48"/>
      <c r="I32" s="48"/>
      <c r="J32" s="48"/>
      <c r="K32" s="48"/>
      <c r="O32" s="25"/>
      <c r="P32" s="5"/>
      <c r="Q32" s="5"/>
      <c r="R32" s="5"/>
      <c r="S32" s="5"/>
      <c r="T32" s="5"/>
      <c r="U32" s="5"/>
      <c r="V32" s="5"/>
      <c r="W32" s="44"/>
      <c r="X32" s="33"/>
      <c r="Y32" s="33"/>
      <c r="Z32" s="33"/>
      <c r="AA32" s="33"/>
      <c r="AB32" s="33"/>
      <c r="AC32" s="40"/>
      <c r="AD32" s="33"/>
      <c r="AE32" s="33"/>
      <c r="AF32" s="33"/>
      <c r="AG32" s="33"/>
      <c r="AH32" s="33"/>
      <c r="AI32" s="33"/>
      <c r="AJ32" s="33"/>
      <c r="AK32" s="40"/>
      <c r="AL32" s="40"/>
      <c r="AM32" s="42"/>
    </row>
    <row r="33" spans="3:39" ht="9.75" customHeight="1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5"/>
      <c r="Q33" s="5"/>
      <c r="R33" s="5"/>
      <c r="S33" s="5"/>
      <c r="T33" s="5"/>
      <c r="U33" s="5"/>
      <c r="V33" s="34" t="s">
        <v>70</v>
      </c>
      <c r="W33" s="43">
        <f>ROUND('公厘數'!V33*3.068*1.05,0)</f>
        <v>30</v>
      </c>
      <c r="X33" s="43">
        <f>ROUND('公厘數'!W33*3.068*1.05,0)</f>
        <v>62</v>
      </c>
      <c r="Y33" s="43">
        <f>ROUND('公厘數'!X33*3.068*1.05,0)</f>
        <v>113</v>
      </c>
      <c r="Z33" s="43">
        <f>ROUND('公厘數'!Y33*3.068*1.05,0)</f>
        <v>56</v>
      </c>
      <c r="AA33" s="39">
        <v>27</v>
      </c>
      <c r="AB33" s="39">
        <v>30</v>
      </c>
      <c r="AC33" s="43">
        <f>ROUND('公厘數'!AB33*3.068*1.05,0)</f>
        <v>47</v>
      </c>
      <c r="AD33" s="43">
        <f>ROUND('公厘數'!AC33*3.068*1.05,0)</f>
        <v>75</v>
      </c>
      <c r="AE33" s="43">
        <f>ROUND('公厘數'!AD33*3.068*1.05,0)</f>
        <v>97</v>
      </c>
      <c r="AF33" s="43">
        <f>ROUND('公厘數'!AE33*3.068*1.05,0)</f>
        <v>58</v>
      </c>
      <c r="AG33" s="39">
        <v>30</v>
      </c>
      <c r="AH33" s="43">
        <f>ROUND('公厘數'!AG33*3.068*1.05,0)</f>
        <v>43</v>
      </c>
      <c r="AI33" s="43">
        <f>ROUND('公厘數'!AH33*3.068*1.05,0)</f>
        <v>72</v>
      </c>
      <c r="AJ33" s="43">
        <f>ROUND('公厘數'!AI33*3.068*1.05,0)</f>
        <v>85</v>
      </c>
      <c r="AK33" s="39">
        <v>71</v>
      </c>
      <c r="AL33" s="39">
        <v>88</v>
      </c>
      <c r="AM33" s="41" t="s">
        <v>1</v>
      </c>
    </row>
    <row r="34" spans="3:39" ht="9.75" customHeight="1">
      <c r="C34" s="71" t="s">
        <v>90</v>
      </c>
      <c r="D34" s="72"/>
      <c r="E34" s="72"/>
      <c r="F34" s="72"/>
      <c r="G34" s="72"/>
      <c r="H34" s="72"/>
      <c r="I34" s="72"/>
      <c r="J34" s="26"/>
      <c r="O34" s="25"/>
      <c r="P34" s="5"/>
      <c r="Q34" s="5"/>
      <c r="R34" s="5"/>
      <c r="S34" s="5"/>
      <c r="T34" s="5"/>
      <c r="U34" s="5"/>
      <c r="V34" s="44"/>
      <c r="W34" s="33"/>
      <c r="X34" s="33"/>
      <c r="Y34" s="33"/>
      <c r="Z34" s="33"/>
      <c r="AA34" s="40"/>
      <c r="AB34" s="40"/>
      <c r="AC34" s="33"/>
      <c r="AD34" s="33"/>
      <c r="AE34" s="33"/>
      <c r="AF34" s="33"/>
      <c r="AG34" s="40"/>
      <c r="AH34" s="33"/>
      <c r="AI34" s="33"/>
      <c r="AJ34" s="33"/>
      <c r="AK34" s="40"/>
      <c r="AL34" s="40"/>
      <c r="AM34" s="42"/>
    </row>
    <row r="35" spans="3:39" ht="9.75" customHeight="1">
      <c r="C35" s="72"/>
      <c r="D35" s="72"/>
      <c r="E35" s="72"/>
      <c r="F35" s="72"/>
      <c r="G35" s="72"/>
      <c r="H35" s="72"/>
      <c r="I35" s="72"/>
      <c r="J35" s="26"/>
      <c r="O35" s="25"/>
      <c r="P35" s="5"/>
      <c r="Q35" s="5"/>
      <c r="R35" s="5"/>
      <c r="S35" s="5"/>
      <c r="T35" s="5"/>
      <c r="U35" s="34" t="s">
        <v>71</v>
      </c>
      <c r="V35" s="43">
        <f>ROUND('公厘數'!U35*3.068*1.05,0)</f>
        <v>69</v>
      </c>
      <c r="W35" s="43">
        <f>ROUND('公厘數'!V35*3.068*1.05,0)</f>
        <v>99</v>
      </c>
      <c r="X35" s="43">
        <f>ROUND('公厘數'!W35*3.068*1.05,0)</f>
        <v>132</v>
      </c>
      <c r="Y35" s="43">
        <f>ROUND('公厘數'!X35*3.068*1.05,0)</f>
        <v>175</v>
      </c>
      <c r="Z35" s="39">
        <v>26</v>
      </c>
      <c r="AA35" s="39">
        <v>56</v>
      </c>
      <c r="AB35" s="43">
        <f>ROUND('公厘數'!AA35*3.068*1.05,0)</f>
        <v>96</v>
      </c>
      <c r="AC35" s="43">
        <f>ROUND('公厘數'!AB35*3.068*1.05,0)</f>
        <v>127</v>
      </c>
      <c r="AD35" s="43">
        <f>ROUND('公厘數'!AC35*3.068*1.05,0)</f>
        <v>146</v>
      </c>
      <c r="AE35" s="43">
        <f>ROUND('公厘數'!AD35*3.068*1.05,0)</f>
        <v>157</v>
      </c>
      <c r="AF35" s="39">
        <v>52</v>
      </c>
      <c r="AG35" s="39">
        <v>75</v>
      </c>
      <c r="AH35" s="43">
        <f>ROUND('公厘數'!AG35*3.068*1.05,0)</f>
        <v>94</v>
      </c>
      <c r="AI35" s="43">
        <f>ROUND('公厘數'!AH35*3.068*1.05,0)</f>
        <v>133</v>
      </c>
      <c r="AJ35" s="43">
        <f>ROUND('公厘數'!AI35*3.068*1.05,0)</f>
        <v>174</v>
      </c>
      <c r="AK35" s="43">
        <f>ROUND('公厘數'!AJ35*3.068*1.05,0)</f>
        <v>77</v>
      </c>
      <c r="AL35" s="39">
        <v>133</v>
      </c>
      <c r="AM35" s="54" t="s">
        <v>1</v>
      </c>
    </row>
    <row r="36" spans="3:39" ht="9.75" customHeight="1">
      <c r="C36" s="72"/>
      <c r="D36" s="72"/>
      <c r="E36" s="72"/>
      <c r="F36" s="72"/>
      <c r="G36" s="72"/>
      <c r="H36" s="72"/>
      <c r="I36" s="72"/>
      <c r="J36" s="26"/>
      <c r="O36" s="25"/>
      <c r="P36" s="5"/>
      <c r="Q36" s="5"/>
      <c r="R36" s="5"/>
      <c r="S36" s="5"/>
      <c r="T36" s="5"/>
      <c r="U36" s="44"/>
      <c r="V36" s="33"/>
      <c r="W36" s="33"/>
      <c r="X36" s="33"/>
      <c r="Y36" s="33"/>
      <c r="Z36" s="40"/>
      <c r="AA36" s="40"/>
      <c r="AB36" s="33"/>
      <c r="AC36" s="33"/>
      <c r="AD36" s="33"/>
      <c r="AE36" s="33"/>
      <c r="AF36" s="40"/>
      <c r="AG36" s="40"/>
      <c r="AH36" s="33"/>
      <c r="AI36" s="33"/>
      <c r="AJ36" s="33"/>
      <c r="AK36" s="33"/>
      <c r="AL36" s="40"/>
      <c r="AM36" s="55"/>
    </row>
    <row r="37" spans="3:39" ht="9.75" customHeight="1">
      <c r="C37" s="72"/>
      <c r="D37" s="72"/>
      <c r="E37" s="72"/>
      <c r="F37" s="72"/>
      <c r="G37" s="72"/>
      <c r="H37" s="72"/>
      <c r="I37" s="72"/>
      <c r="J37" s="26"/>
      <c r="O37" s="25"/>
      <c r="P37" s="5"/>
      <c r="Q37" s="5"/>
      <c r="R37" s="5"/>
      <c r="S37" s="5"/>
      <c r="T37" s="34" t="s">
        <v>72</v>
      </c>
      <c r="U37" s="39">
        <v>29</v>
      </c>
      <c r="V37" s="52">
        <v>35</v>
      </c>
      <c r="W37" s="43">
        <f>ROUND('公厘數'!V37*3.068*1.05,0)</f>
        <v>73</v>
      </c>
      <c r="X37" s="43">
        <f>ROUND('公厘數'!W37*3.068*1.05,0)</f>
        <v>106</v>
      </c>
      <c r="Y37" s="43">
        <f>ROUND('公厘數'!X37*3.068*1.05,0)</f>
        <v>149</v>
      </c>
      <c r="Z37" s="43">
        <f>ROUND('公厘數'!Y37*3.068*1.05,0)</f>
        <v>38</v>
      </c>
      <c r="AA37" s="39">
        <v>27</v>
      </c>
      <c r="AB37" s="43">
        <f>ROUND('公厘數'!AA37*3.068*1.05,0)</f>
        <v>70</v>
      </c>
      <c r="AC37" s="43">
        <f>ROUND('公厘數'!AB37*3.068*1.05,0)</f>
        <v>101</v>
      </c>
      <c r="AD37" s="43">
        <f>ROUND('公厘數'!AC37*3.068*1.05,0)</f>
        <v>119</v>
      </c>
      <c r="AE37" s="43">
        <f>ROUND('公厘數'!AD37*3.068*1.05,0)</f>
        <v>130</v>
      </c>
      <c r="AF37" s="43">
        <f>ROUND('公厘數'!AE37*3.068*1.05,0)</f>
        <v>68</v>
      </c>
      <c r="AG37" s="39">
        <v>47</v>
      </c>
      <c r="AH37" s="43">
        <f>ROUND('公厘數'!AG37*3.068*1.05,0)</f>
        <v>69</v>
      </c>
      <c r="AI37" s="43">
        <f>ROUND('公厘數'!AH37*3.068*1.05,0)</f>
        <v>107</v>
      </c>
      <c r="AJ37" s="43">
        <f>ROUND('公厘數'!AI37*3.068*1.05,0)</f>
        <v>148</v>
      </c>
      <c r="AK37" s="52">
        <v>72</v>
      </c>
      <c r="AL37" s="39">
        <v>104</v>
      </c>
      <c r="AM37" s="54" t="s">
        <v>1</v>
      </c>
    </row>
    <row r="38" spans="3:39" ht="9.75" customHeight="1">
      <c r="C38" s="72"/>
      <c r="D38" s="72"/>
      <c r="E38" s="72"/>
      <c r="F38" s="72"/>
      <c r="G38" s="72"/>
      <c r="H38" s="72"/>
      <c r="I38" s="72"/>
      <c r="J38" s="26"/>
      <c r="O38" s="25"/>
      <c r="P38" s="5"/>
      <c r="Q38" s="5"/>
      <c r="R38" s="5"/>
      <c r="S38" s="5"/>
      <c r="T38" s="44"/>
      <c r="U38" s="40"/>
      <c r="V38" s="53"/>
      <c r="W38" s="33"/>
      <c r="X38" s="33"/>
      <c r="Y38" s="33"/>
      <c r="Z38" s="33"/>
      <c r="AA38" s="40"/>
      <c r="AB38" s="33"/>
      <c r="AC38" s="33"/>
      <c r="AD38" s="33"/>
      <c r="AE38" s="33"/>
      <c r="AF38" s="33"/>
      <c r="AG38" s="40"/>
      <c r="AH38" s="33"/>
      <c r="AI38" s="33"/>
      <c r="AJ38" s="33"/>
      <c r="AK38" s="53"/>
      <c r="AL38" s="40"/>
      <c r="AM38" s="55"/>
    </row>
    <row r="39" spans="3:39" ht="9.75" customHeight="1">
      <c r="C39" s="72"/>
      <c r="D39" s="72"/>
      <c r="E39" s="72"/>
      <c r="F39" s="72"/>
      <c r="G39" s="72"/>
      <c r="H39" s="72"/>
      <c r="I39" s="72"/>
      <c r="J39" s="26"/>
      <c r="O39" s="25"/>
      <c r="P39" s="5"/>
      <c r="Q39" s="5"/>
      <c r="R39" s="5"/>
      <c r="S39" s="34" t="s">
        <v>73</v>
      </c>
      <c r="T39" s="43">
        <f>ROUND('公厘數'!S39*3.068*1.05,0)</f>
        <v>167</v>
      </c>
      <c r="U39" s="43">
        <f>ROUND('公厘數'!T39*3.068*1.05,0)</f>
        <v>194</v>
      </c>
      <c r="V39" s="43">
        <f>ROUND('公厘數'!U39*3.068*1.05,0)</f>
        <v>121</v>
      </c>
      <c r="W39" s="43">
        <f>ROUND('公厘數'!V39*3.068*1.05,0)</f>
        <v>109</v>
      </c>
      <c r="X39" s="43">
        <f>ROUND('公厘數'!W39*3.068*1.05,0)</f>
        <v>87</v>
      </c>
      <c r="Y39" s="39">
        <v>26</v>
      </c>
      <c r="Z39" s="43">
        <f>ROUND('公厘數'!Y39*3.068*1.05,0)</f>
        <v>165</v>
      </c>
      <c r="AA39" s="43">
        <f>ROUND('公厘數'!Z39*3.068*1.05,0)</f>
        <v>134</v>
      </c>
      <c r="AB39" s="43">
        <f>ROUND('公厘數'!AA39*3.068*1.05,0)</f>
        <v>93</v>
      </c>
      <c r="AC39" s="43">
        <f>ROUND('公厘數'!AB39*3.068*1.05,0)</f>
        <v>68</v>
      </c>
      <c r="AD39" s="43">
        <f>ROUND('公厘數'!AC39*3.068*1.05,0)</f>
        <v>50</v>
      </c>
      <c r="AE39" s="39">
        <v>26</v>
      </c>
      <c r="AF39" s="43">
        <f>ROUND('公厘數'!AE39*3.068*1.05,0)</f>
        <v>159</v>
      </c>
      <c r="AG39" s="43">
        <f>ROUND('公厘數'!AF39*3.068*1.05,0)</f>
        <v>115</v>
      </c>
      <c r="AH39" s="43">
        <f>ROUND('公厘數'!AG39*3.068*1.05,0)</f>
        <v>105</v>
      </c>
      <c r="AI39" s="43">
        <f>ROUND('公厘數'!AH39*3.068*1.05,0)</f>
        <v>58</v>
      </c>
      <c r="AJ39" s="39">
        <v>40</v>
      </c>
      <c r="AK39" s="43">
        <f>ROUND('公厘數'!AJ39*3.068*1.05,0)</f>
        <v>168</v>
      </c>
      <c r="AL39" s="39">
        <v>68</v>
      </c>
      <c r="AM39" s="54" t="s">
        <v>1</v>
      </c>
    </row>
    <row r="40" spans="3:39" ht="9.75" customHeight="1">
      <c r="C40" s="72"/>
      <c r="D40" s="72"/>
      <c r="E40" s="72"/>
      <c r="F40" s="72"/>
      <c r="G40" s="72"/>
      <c r="H40" s="72"/>
      <c r="I40" s="72"/>
      <c r="J40" s="26"/>
      <c r="O40" s="25"/>
      <c r="P40" s="5"/>
      <c r="Q40" s="5"/>
      <c r="R40" s="5"/>
      <c r="S40" s="44"/>
      <c r="T40" s="33"/>
      <c r="U40" s="33"/>
      <c r="V40" s="33"/>
      <c r="W40" s="33"/>
      <c r="X40" s="33"/>
      <c r="Y40" s="40"/>
      <c r="Z40" s="33"/>
      <c r="AA40" s="33"/>
      <c r="AB40" s="33"/>
      <c r="AC40" s="33"/>
      <c r="AD40" s="33"/>
      <c r="AE40" s="40"/>
      <c r="AF40" s="33"/>
      <c r="AG40" s="33"/>
      <c r="AH40" s="33"/>
      <c r="AI40" s="33"/>
      <c r="AJ40" s="40"/>
      <c r="AK40" s="33"/>
      <c r="AL40" s="40"/>
      <c r="AM40" s="54"/>
    </row>
    <row r="41" spans="3:39" ht="9.75" customHeight="1">
      <c r="C41" s="72"/>
      <c r="D41" s="72"/>
      <c r="E41" s="72"/>
      <c r="F41" s="72"/>
      <c r="G41" s="72"/>
      <c r="H41" s="72"/>
      <c r="I41" s="72"/>
      <c r="J41" s="25"/>
      <c r="O41" s="25"/>
      <c r="P41" s="5"/>
      <c r="Q41" s="5"/>
      <c r="R41" s="34" t="s">
        <v>4</v>
      </c>
      <c r="S41" s="43">
        <f>ROUND('公厘數'!R41*3.068*1.05,0)</f>
        <v>91</v>
      </c>
      <c r="T41" s="43">
        <f>ROUND('公厘數'!S41*3.068*1.05,0)</f>
        <v>132</v>
      </c>
      <c r="U41" s="43">
        <f>ROUND('公厘數'!T41*3.068*1.05,0)</f>
        <v>158</v>
      </c>
      <c r="V41" s="43">
        <f>ROUND('公厘數'!U41*3.068*1.05,0)</f>
        <v>89</v>
      </c>
      <c r="W41" s="43">
        <f>ROUND('公厘數'!V41*3.068*1.05,0)</f>
        <v>61</v>
      </c>
      <c r="X41" s="39">
        <v>66</v>
      </c>
      <c r="Y41" s="43">
        <f>ROUND('公厘數'!X41*3.068*1.05,0)</f>
        <v>100</v>
      </c>
      <c r="Z41" s="43">
        <f>ROUND('公厘數'!Y41*3.068*1.05,0)</f>
        <v>145</v>
      </c>
      <c r="AA41" s="43">
        <f>ROUND('公厘數'!Z41*3.068*1.05,0)</f>
        <v>118</v>
      </c>
      <c r="AB41" s="39">
        <v>135</v>
      </c>
      <c r="AC41" s="43">
        <f>ROUND('公厘數'!AB41*3.068*1.05,0)</f>
        <v>88</v>
      </c>
      <c r="AD41" s="39">
        <v>78</v>
      </c>
      <c r="AE41" s="43">
        <f>ROUND('公厘數'!AD41*3.068*1.05,0)</f>
        <v>123</v>
      </c>
      <c r="AF41" s="43">
        <f>ROUND('公厘數'!AE41*3.068*1.05,0)</f>
        <v>147</v>
      </c>
      <c r="AG41" s="43">
        <f>ROUND('公厘數'!AF41*3.068*1.05,0)</f>
        <v>120</v>
      </c>
      <c r="AH41" s="43">
        <f>ROUND('公厘數'!AG41*3.068*1.05,0)</f>
        <v>112</v>
      </c>
      <c r="AI41" s="39">
        <v>96</v>
      </c>
      <c r="AJ41" s="43">
        <f>ROUND('公厘數'!AI41*3.068*1.05,0)</f>
        <v>149</v>
      </c>
      <c r="AK41" s="43">
        <f>ROUND('公厘數'!AJ41*3.068*1.05,0)</f>
        <v>117</v>
      </c>
      <c r="AL41" s="39">
        <v>125</v>
      </c>
      <c r="AM41" s="54" t="s">
        <v>1</v>
      </c>
    </row>
    <row r="42" spans="3:39" ht="9.75" customHeight="1">
      <c r="C42" s="72"/>
      <c r="D42" s="72"/>
      <c r="E42" s="72"/>
      <c r="F42" s="72"/>
      <c r="G42" s="72"/>
      <c r="H42" s="72"/>
      <c r="I42" s="72"/>
      <c r="J42" s="25"/>
      <c r="O42" s="5"/>
      <c r="P42" s="5"/>
      <c r="Q42" s="5"/>
      <c r="R42" s="44"/>
      <c r="S42" s="33"/>
      <c r="T42" s="33"/>
      <c r="U42" s="33"/>
      <c r="V42" s="33"/>
      <c r="W42" s="33"/>
      <c r="X42" s="40"/>
      <c r="Y42" s="33"/>
      <c r="Z42" s="33"/>
      <c r="AA42" s="33"/>
      <c r="AB42" s="40"/>
      <c r="AC42" s="33"/>
      <c r="AD42" s="40"/>
      <c r="AE42" s="33"/>
      <c r="AF42" s="33"/>
      <c r="AG42" s="33"/>
      <c r="AH42" s="33"/>
      <c r="AI42" s="40"/>
      <c r="AJ42" s="33"/>
      <c r="AK42" s="33"/>
      <c r="AL42" s="40"/>
      <c r="AM42" s="54"/>
    </row>
    <row r="43" spans="3:39" ht="9.75" customHeight="1">
      <c r="C43" s="72"/>
      <c r="D43" s="72"/>
      <c r="E43" s="72"/>
      <c r="F43" s="72"/>
      <c r="G43" s="72"/>
      <c r="H43" s="72"/>
      <c r="I43" s="72"/>
      <c r="J43" s="25"/>
      <c r="O43" s="5"/>
      <c r="P43" s="5"/>
      <c r="Q43" s="34" t="s">
        <v>74</v>
      </c>
      <c r="R43" s="43">
        <f>ROUND('公厘數'!Q43*3.068*1.05,0)</f>
        <v>26</v>
      </c>
      <c r="S43" s="43">
        <f>ROUND('公厘數'!R43*3.068*1.05,0)</f>
        <v>109</v>
      </c>
      <c r="T43" s="43">
        <f>ROUND('公厘數'!S43*3.068*1.05,0)</f>
        <v>109</v>
      </c>
      <c r="U43" s="43">
        <f>ROUND('公厘數'!T43*3.068*1.05,0)</f>
        <v>135</v>
      </c>
      <c r="V43" s="43">
        <f>ROUND('公厘數'!U43*3.068*1.05,0)</f>
        <v>63</v>
      </c>
      <c r="W43" s="43">
        <f>ROUND('公厘數'!V43*3.068*1.05,0)</f>
        <v>38</v>
      </c>
      <c r="X43" s="43">
        <f>ROUND('公厘數'!W43*3.068*1.05,0)</f>
        <v>28</v>
      </c>
      <c r="Y43" s="43">
        <f>ROUND('公厘數'!X43*3.068*1.05,0)</f>
        <v>95</v>
      </c>
      <c r="Z43" s="43">
        <f>ROUND('公厘數'!Y43*3.068*1.05,0)</f>
        <v>121</v>
      </c>
      <c r="AA43" s="43">
        <f>ROUND('公厘數'!Z43*3.068*1.05,0)</f>
        <v>95</v>
      </c>
      <c r="AB43" s="43">
        <f>ROUND('公厘數'!AA43*3.068*1.05,0)</f>
        <v>49</v>
      </c>
      <c r="AC43" s="43">
        <f>ROUND('公厘數'!AB43*3.068*1.05,0)</f>
        <v>65</v>
      </c>
      <c r="AD43" s="43">
        <f>ROUND('公厘數'!AC43*3.068*1.05,0)</f>
        <v>60</v>
      </c>
      <c r="AE43" s="43">
        <f>ROUND('公厘數'!AD43*3.068*1.05,0)</f>
        <v>114</v>
      </c>
      <c r="AF43" s="43">
        <f>ROUND('公厘數'!AE43*3.068*1.05,0)</f>
        <v>124</v>
      </c>
      <c r="AG43" s="43">
        <f>ROUND('公厘數'!AF43*3.068*1.05,0)</f>
        <v>97</v>
      </c>
      <c r="AH43" s="39">
        <v>61</v>
      </c>
      <c r="AI43" s="43">
        <f>ROUND('公厘數'!AH43*3.068*1.05,0)</f>
        <v>101</v>
      </c>
      <c r="AJ43" s="43">
        <f>ROUND('公厘數'!AI43*3.068*1.05,0)</f>
        <v>143</v>
      </c>
      <c r="AK43" s="43">
        <f>ROUND('公厘數'!AJ43*3.068*1.05,0)</f>
        <v>94</v>
      </c>
      <c r="AL43" s="39">
        <v>117</v>
      </c>
      <c r="AM43" s="54" t="s">
        <v>1</v>
      </c>
    </row>
    <row r="44" spans="3:39" ht="9.75" customHeight="1">
      <c r="C44" s="48"/>
      <c r="D44" s="48"/>
      <c r="E44" s="48"/>
      <c r="F44" s="48"/>
      <c r="G44" s="48"/>
      <c r="H44" s="48"/>
      <c r="I44" s="48"/>
      <c r="J44" s="25"/>
      <c r="O44" s="5"/>
      <c r="P44" s="5"/>
      <c r="Q44" s="44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40"/>
      <c r="AI44" s="33"/>
      <c r="AJ44" s="33"/>
      <c r="AK44" s="33"/>
      <c r="AL44" s="40"/>
      <c r="AM44" s="54"/>
    </row>
    <row r="45" spans="3:39" ht="9.75" customHeight="1">
      <c r="C45" s="48"/>
      <c r="D45" s="48"/>
      <c r="E45" s="48"/>
      <c r="F45" s="48"/>
      <c r="G45" s="48"/>
      <c r="H45" s="48"/>
      <c r="I45" s="48"/>
      <c r="J45" s="25"/>
      <c r="O45" s="5"/>
      <c r="P45" s="34" t="s">
        <v>75</v>
      </c>
      <c r="Q45" s="43">
        <f>ROUND('公厘數'!P45*3.068*1.05,0)</f>
        <v>63</v>
      </c>
      <c r="R45" s="43">
        <f>ROUND('公厘數'!Q45*3.068*1.05,0)</f>
        <v>86</v>
      </c>
      <c r="S45" s="43">
        <f>ROUND('公厘數'!R45*3.068*1.05,0)</f>
        <v>134</v>
      </c>
      <c r="T45" s="43">
        <f>ROUND('公厘數'!S45*3.068*1.05,0)</f>
        <v>70</v>
      </c>
      <c r="U45" s="43">
        <f>ROUND('公厘數'!T45*3.068*1.05,0)</f>
        <v>96</v>
      </c>
      <c r="V45" s="43">
        <f>ROUND('公厘數'!U45*3.068*1.05,0)</f>
        <v>42</v>
      </c>
      <c r="W45" s="39">
        <v>28</v>
      </c>
      <c r="X45" s="43">
        <f>ROUND('公厘數'!W45*3.068*1.05,0)</f>
        <v>75</v>
      </c>
      <c r="Y45" s="43">
        <f>ROUND('公厘數'!X45*3.068*1.05,0)</f>
        <v>118</v>
      </c>
      <c r="Z45" s="43">
        <f>ROUND('公厘數'!Y45*3.068*1.05,0)</f>
        <v>96</v>
      </c>
      <c r="AA45" s="43">
        <f>ROUND('公厘數'!Z45*3.068*1.05,0)</f>
        <v>71</v>
      </c>
      <c r="AB45" s="43">
        <f>ROUND('公厘數'!AA45*3.068*1.05,0)</f>
        <v>61</v>
      </c>
      <c r="AC45" s="39">
        <v>76</v>
      </c>
      <c r="AD45" s="43">
        <f>ROUND('公厘數'!AC45*3.068*1.05,0)</f>
        <v>88</v>
      </c>
      <c r="AE45" s="43">
        <f>ROUND('公厘數'!AD45*3.068*1.05,0)</f>
        <v>128</v>
      </c>
      <c r="AF45" s="43">
        <f>ROUND('公厘數'!AE45*3.068*1.05,0)</f>
        <v>100</v>
      </c>
      <c r="AG45" s="43">
        <f>ROUND('公厘數'!AF45*3.068*1.05,0)</f>
        <v>72</v>
      </c>
      <c r="AH45" s="43">
        <f>ROUND('公厘數'!AG45*3.068*1.05,0)</f>
        <v>82</v>
      </c>
      <c r="AI45" s="43">
        <f>ROUND('公厘數'!AH45*3.068*1.05,0)</f>
        <v>112</v>
      </c>
      <c r="AJ45" s="43">
        <f>ROUND('公厘數'!AI45*3.068*1.05,0)</f>
        <v>153</v>
      </c>
      <c r="AK45" s="52">
        <v>45</v>
      </c>
      <c r="AL45" s="43">
        <f>ROUND('公厘數'!AK45*3.068*1.05,0)</f>
        <v>136</v>
      </c>
      <c r="AM45" s="54" t="s">
        <v>1</v>
      </c>
    </row>
    <row r="46" spans="3:39" ht="9.75" customHeight="1">
      <c r="C46" s="48"/>
      <c r="D46" s="48"/>
      <c r="E46" s="48"/>
      <c r="F46" s="48"/>
      <c r="G46" s="48"/>
      <c r="H46" s="48"/>
      <c r="I46" s="48"/>
      <c r="J46" s="25"/>
      <c r="O46" s="5"/>
      <c r="P46" s="44"/>
      <c r="Q46" s="33"/>
      <c r="R46" s="33"/>
      <c r="S46" s="33"/>
      <c r="T46" s="33"/>
      <c r="U46" s="33"/>
      <c r="V46" s="33"/>
      <c r="W46" s="40"/>
      <c r="X46" s="33"/>
      <c r="Y46" s="33"/>
      <c r="Z46" s="33"/>
      <c r="AA46" s="33"/>
      <c r="AB46" s="33"/>
      <c r="AC46" s="40"/>
      <c r="AD46" s="33"/>
      <c r="AE46" s="33"/>
      <c r="AF46" s="33"/>
      <c r="AG46" s="33"/>
      <c r="AH46" s="33"/>
      <c r="AI46" s="33"/>
      <c r="AJ46" s="33"/>
      <c r="AK46" s="53"/>
      <c r="AL46" s="33"/>
      <c r="AM46" s="54"/>
    </row>
    <row r="47" spans="3:39" ht="9.75" customHeight="1">
      <c r="C47" s="48"/>
      <c r="D47" s="48"/>
      <c r="E47" s="48"/>
      <c r="F47" s="48"/>
      <c r="G47" s="48"/>
      <c r="H47" s="48"/>
      <c r="I47" s="48"/>
      <c r="J47" s="25"/>
      <c r="O47" s="34" t="s">
        <v>76</v>
      </c>
      <c r="P47" s="43">
        <f>ROUND('公厘數'!O47*3.068*1.05,0)</f>
        <v>30</v>
      </c>
      <c r="Q47" s="43">
        <f>ROUND('公厘數'!P47*3.068*1.05,0)</f>
        <v>71</v>
      </c>
      <c r="R47" s="43">
        <f>ROUND('公厘數'!Q47*3.068*1.05,0)</f>
        <v>94</v>
      </c>
      <c r="S47" s="43">
        <f>ROUND('公厘數'!R47*3.068*1.05,0)</f>
        <v>143</v>
      </c>
      <c r="T47" s="43">
        <f>ROUND('公厘數'!S47*3.068*1.05,0)</f>
        <v>41</v>
      </c>
      <c r="U47" s="43">
        <f>ROUND('公厘數'!T47*3.068*1.05,0)</f>
        <v>68</v>
      </c>
      <c r="V47" s="39">
        <v>29</v>
      </c>
      <c r="W47" s="43">
        <f>ROUND('公厘數'!V47*3.068*1.05,0)</f>
        <v>34</v>
      </c>
      <c r="X47" s="43">
        <f>ROUND('公厘數'!W47*3.068*1.05,0)</f>
        <v>87</v>
      </c>
      <c r="Y47" s="43">
        <f>ROUND('公厘數'!X47*3.068*1.05,0)</f>
        <v>130</v>
      </c>
      <c r="Z47" s="43">
        <f>ROUND('公厘數'!Y47*3.068*1.05,0)</f>
        <v>68</v>
      </c>
      <c r="AA47" s="39">
        <v>26</v>
      </c>
      <c r="AB47" s="43">
        <f>ROUND('公厘數'!AA47*3.068*1.05,0)</f>
        <v>48</v>
      </c>
      <c r="AC47" s="43">
        <f>ROUND('公厘數'!AB47*3.068*1.05,0)</f>
        <v>75</v>
      </c>
      <c r="AD47" s="43">
        <f>ROUND('公厘數'!AC47*3.068*1.05,0)</f>
        <v>100</v>
      </c>
      <c r="AE47" s="43">
        <f>ROUND('公厘數'!AD47*3.068*1.05,0)</f>
        <v>115</v>
      </c>
      <c r="AF47" s="43">
        <f>ROUND('公厘數'!AE47*3.068*1.05,0)</f>
        <v>79</v>
      </c>
      <c r="AG47" s="39">
        <v>59</v>
      </c>
      <c r="AH47" s="43">
        <f>ROUND('公厘數'!AG47*3.068*1.05,0)</f>
        <v>63</v>
      </c>
      <c r="AI47" s="43">
        <f>ROUND('公厘數'!AH47*3.068*1.05,0)</f>
        <v>92</v>
      </c>
      <c r="AJ47" s="43">
        <f>ROUND('公厘數'!AI47*3.068*1.05,0)</f>
        <v>133</v>
      </c>
      <c r="AK47" s="43">
        <f>ROUND('公厘數'!AJ47*3.068*1.05,0)</f>
        <v>42</v>
      </c>
      <c r="AL47" s="39">
        <v>117</v>
      </c>
      <c r="AM47" s="54" t="s">
        <v>1</v>
      </c>
    </row>
    <row r="48" spans="10:39" ht="9.75" customHeight="1">
      <c r="J48" s="25"/>
      <c r="K48" s="25"/>
      <c r="L48" s="25"/>
      <c r="M48" s="25"/>
      <c r="N48" s="25"/>
      <c r="O48" s="44"/>
      <c r="P48" s="33"/>
      <c r="Q48" s="33"/>
      <c r="R48" s="33"/>
      <c r="S48" s="33"/>
      <c r="T48" s="33"/>
      <c r="U48" s="33"/>
      <c r="V48" s="40"/>
      <c r="W48" s="33"/>
      <c r="X48" s="33"/>
      <c r="Y48" s="33"/>
      <c r="Z48" s="33"/>
      <c r="AA48" s="40"/>
      <c r="AB48" s="33"/>
      <c r="AC48" s="33"/>
      <c r="AD48" s="33"/>
      <c r="AE48" s="33"/>
      <c r="AF48" s="33"/>
      <c r="AG48" s="40"/>
      <c r="AH48" s="33"/>
      <c r="AI48" s="33"/>
      <c r="AJ48" s="33"/>
      <c r="AK48" s="33"/>
      <c r="AL48" s="40"/>
      <c r="AM48" s="54"/>
    </row>
    <row r="49" spans="3:39" ht="9.75" customHeight="1">
      <c r="C49" s="47" t="s">
        <v>95</v>
      </c>
      <c r="D49" s="48"/>
      <c r="E49" s="48"/>
      <c r="F49" s="48"/>
      <c r="G49" s="48"/>
      <c r="H49" s="48"/>
      <c r="I49" s="48"/>
      <c r="J49" s="25"/>
      <c r="L49" s="5"/>
      <c r="M49" s="5"/>
      <c r="N49" s="34" t="s">
        <v>77</v>
      </c>
      <c r="O49" s="43">
        <f>ROUND('公厘數'!N49*2.695*1.05,0)</f>
        <v>108</v>
      </c>
      <c r="P49" s="43">
        <f>ROUND('公厘數'!O49*3.068*1.05,0)</f>
        <v>111</v>
      </c>
      <c r="Q49" s="43">
        <f>ROUND('公厘數'!P49*3.068*1.05,0)</f>
        <v>69</v>
      </c>
      <c r="R49" s="39">
        <v>33</v>
      </c>
      <c r="S49" s="43">
        <f>ROUND('公厘數'!R49*3.068*1.05,0)</f>
        <v>50</v>
      </c>
      <c r="T49" s="43">
        <f>ROUND('公厘數'!S49*3.068*1.05,0)</f>
        <v>159</v>
      </c>
      <c r="U49" s="43">
        <f>ROUND('公厘數'!T49*3.068*1.05,0)</f>
        <v>185</v>
      </c>
      <c r="V49" s="43">
        <f>ROUND('公厘數'!U49*3.068*1.05,0)</f>
        <v>99</v>
      </c>
      <c r="W49" s="43">
        <f>ROUND('公厘數'!V49*3.068*1.05,0)</f>
        <v>87</v>
      </c>
      <c r="X49" s="39">
        <v>33</v>
      </c>
      <c r="Y49" s="43">
        <f>ROUND('公厘數'!X49*3.068*1.05,0)</f>
        <v>59</v>
      </c>
      <c r="Z49" s="43">
        <f>ROUND('公厘數'!Y49*3.068*1.05,0)</f>
        <v>160</v>
      </c>
      <c r="AA49" s="43">
        <f>ROUND('公厘數'!Z49*3.068*1.05,0)</f>
        <v>129</v>
      </c>
      <c r="AB49" s="39">
        <v>102</v>
      </c>
      <c r="AC49" s="43">
        <f>ROUND('公厘數'!AB49*3.068*1.05,0)</f>
        <v>67</v>
      </c>
      <c r="AD49" s="39">
        <v>45</v>
      </c>
      <c r="AE49" s="43">
        <f>ROUND('公厘數'!AD49*3.068*1.05,0)</f>
        <v>75</v>
      </c>
      <c r="AF49" s="43">
        <f>ROUND('公厘數'!AE49*3.068*1.05,0)</f>
        <v>154</v>
      </c>
      <c r="AG49" s="43">
        <f>ROUND('公厘數'!AF49*3.068*1.05,0)</f>
        <v>110</v>
      </c>
      <c r="AH49" s="43">
        <f>ROUND('公厘數'!AG49*3.068*1.05,0)</f>
        <v>100</v>
      </c>
      <c r="AI49" s="39">
        <v>63</v>
      </c>
      <c r="AJ49" s="43">
        <f>ROUND('公厘數'!AI49*3.068*1.05,0)</f>
        <v>106</v>
      </c>
      <c r="AK49" s="43">
        <f>ROUND('公厘數'!AJ49*3.068*1.05,0)</f>
        <v>143</v>
      </c>
      <c r="AL49" s="39">
        <v>92</v>
      </c>
      <c r="AM49" s="54" t="s">
        <v>1</v>
      </c>
    </row>
    <row r="50" spans="3:39" ht="9.75" customHeight="1">
      <c r="C50" s="48"/>
      <c r="D50" s="48"/>
      <c r="E50" s="48"/>
      <c r="F50" s="48"/>
      <c r="G50" s="48"/>
      <c r="H50" s="48"/>
      <c r="I50" s="48"/>
      <c r="J50" s="25"/>
      <c r="L50" s="5"/>
      <c r="M50" s="5"/>
      <c r="N50" s="44"/>
      <c r="O50" s="33"/>
      <c r="P50" s="33"/>
      <c r="Q50" s="33"/>
      <c r="R50" s="40"/>
      <c r="S50" s="33"/>
      <c r="T50" s="33"/>
      <c r="U50" s="33"/>
      <c r="V50" s="33"/>
      <c r="W50" s="33"/>
      <c r="X50" s="40"/>
      <c r="Y50" s="33"/>
      <c r="Z50" s="33"/>
      <c r="AA50" s="33"/>
      <c r="AB50" s="40"/>
      <c r="AC50" s="33"/>
      <c r="AD50" s="40"/>
      <c r="AE50" s="33"/>
      <c r="AF50" s="33"/>
      <c r="AG50" s="33"/>
      <c r="AH50" s="33"/>
      <c r="AI50" s="40"/>
      <c r="AJ50" s="33"/>
      <c r="AK50" s="33"/>
      <c r="AL50" s="40"/>
      <c r="AM50" s="54"/>
    </row>
    <row r="51" spans="3:39" ht="9.75" customHeight="1">
      <c r="C51" s="48"/>
      <c r="D51" s="48"/>
      <c r="E51" s="48"/>
      <c r="F51" s="48"/>
      <c r="G51" s="48"/>
      <c r="H51" s="48"/>
      <c r="I51" s="48"/>
      <c r="J51" s="25"/>
      <c r="L51" s="5"/>
      <c r="M51" s="34" t="s">
        <v>78</v>
      </c>
      <c r="N51" s="39">
        <v>58</v>
      </c>
      <c r="O51" s="43">
        <f>ROUND('公厘數'!N51*2.695*1.05,0)</f>
        <v>110</v>
      </c>
      <c r="P51" s="43">
        <f>ROUND('公厘數'!O51*3.068*1.05,0)</f>
        <v>114</v>
      </c>
      <c r="Q51" s="43">
        <f>ROUND('公厘數'!P51*3.068*1.05,0)</f>
        <v>57</v>
      </c>
      <c r="R51" s="39">
        <v>26</v>
      </c>
      <c r="S51" s="43">
        <f>ROUND('公厘數'!R51*3.068*1.05,0)</f>
        <v>122</v>
      </c>
      <c r="T51" s="43">
        <f>ROUND('公厘數'!S51*3.068*1.05,0)</f>
        <v>162</v>
      </c>
      <c r="U51" s="43">
        <f>ROUND('公厘數'!T51*3.068*1.05,0)</f>
        <v>189</v>
      </c>
      <c r="V51" s="43">
        <f>ROUND('公厘數'!U51*3.068*1.05,0)</f>
        <v>121</v>
      </c>
      <c r="W51" s="43">
        <f>ROUND('公厘數'!V51*3.068*1.05,0)</f>
        <v>93</v>
      </c>
      <c r="X51" s="43">
        <f>ROUND('公厘數'!W51*3.068*1.05,0)</f>
        <v>82</v>
      </c>
      <c r="Y51" s="43">
        <f>ROUND('公厘數'!X51*3.068*1.05,0)</f>
        <v>132</v>
      </c>
      <c r="Z51" s="43">
        <f>ROUND('公厘數'!Y51*3.068*1.05,0)</f>
        <v>177</v>
      </c>
      <c r="AA51" s="43">
        <f>ROUND('公厘數'!Z51*3.068*1.05,0)</f>
        <v>150</v>
      </c>
      <c r="AB51" s="43">
        <f>ROUND('公厘數'!AA51*3.068*1.05,0)</f>
        <v>110</v>
      </c>
      <c r="AC51" s="43">
        <f>ROUND('公厘數'!AB51*3.068*1.05,0)</f>
        <v>116</v>
      </c>
      <c r="AD51" s="39">
        <v>103</v>
      </c>
      <c r="AE51" s="43">
        <f>ROUND('公厘數'!AD51*3.068*1.05,0)</f>
        <v>169</v>
      </c>
      <c r="AF51" s="43">
        <f>ROUND('公厘數'!AE51*3.068*1.05,0)</f>
        <v>179</v>
      </c>
      <c r="AG51" s="43">
        <f>ROUND('公厘數'!AF51*3.068*1.05,0)</f>
        <v>150</v>
      </c>
      <c r="AH51" s="43">
        <f>ROUND('公厘數'!AG51*3.068*1.05,0)</f>
        <v>144</v>
      </c>
      <c r="AI51" s="39">
        <v>121</v>
      </c>
      <c r="AJ51" s="43">
        <f>ROUND('公厘數'!AI51*3.068*1.05,0)</f>
        <v>179</v>
      </c>
      <c r="AK51" s="43">
        <f>ROUND('公厘數'!AJ51*3.068*1.05,0)</f>
        <v>149</v>
      </c>
      <c r="AL51" s="39">
        <v>150</v>
      </c>
      <c r="AM51" s="54" t="s">
        <v>1</v>
      </c>
    </row>
    <row r="52" spans="3:39" ht="9.75" customHeight="1">
      <c r="C52" s="48"/>
      <c r="D52" s="48"/>
      <c r="E52" s="48"/>
      <c r="F52" s="48"/>
      <c r="G52" s="48"/>
      <c r="H52" s="48"/>
      <c r="I52" s="48"/>
      <c r="J52" s="25"/>
      <c r="K52" s="5"/>
      <c r="L52" s="5"/>
      <c r="M52" s="44"/>
      <c r="N52" s="40"/>
      <c r="O52" s="33"/>
      <c r="P52" s="33"/>
      <c r="Q52" s="33"/>
      <c r="R52" s="4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40"/>
      <c r="AE52" s="33"/>
      <c r="AF52" s="33"/>
      <c r="AG52" s="33"/>
      <c r="AH52" s="33"/>
      <c r="AI52" s="40"/>
      <c r="AJ52" s="33"/>
      <c r="AK52" s="33"/>
      <c r="AL52" s="40"/>
      <c r="AM52" s="54"/>
    </row>
    <row r="53" spans="3:39" ht="9.75" customHeight="1">
      <c r="C53" s="48"/>
      <c r="D53" s="48"/>
      <c r="E53" s="48"/>
      <c r="F53" s="48"/>
      <c r="G53" s="48"/>
      <c r="H53" s="48"/>
      <c r="I53" s="48"/>
      <c r="J53" s="25"/>
      <c r="K53" s="5"/>
      <c r="L53" s="34" t="s">
        <v>79</v>
      </c>
      <c r="M53" s="43">
        <f>ROUND('公厘數'!L53*2.695*1.05,0)</f>
        <v>70</v>
      </c>
      <c r="N53" s="43">
        <f>ROUND('公厘數'!M53*2.695*1.05,0)</f>
        <v>124</v>
      </c>
      <c r="O53" s="43">
        <f>ROUND('公厘數'!N53*2.695*1.05,0)</f>
        <v>85</v>
      </c>
      <c r="P53" s="43">
        <f>ROUND('公厘數'!O53*3.068*1.05,0)</f>
        <v>71</v>
      </c>
      <c r="Q53" s="43">
        <f>ROUND('公厘數'!P53*3.068*1.05,0)</f>
        <v>97</v>
      </c>
      <c r="R53" s="43">
        <f>ROUND('公厘數'!Q53*3.068*1.05,0)</f>
        <v>95</v>
      </c>
      <c r="S53" s="43">
        <f>ROUND('公厘數'!R53*3.068*1.05,0)</f>
        <v>189</v>
      </c>
      <c r="T53" s="43">
        <f>ROUND('公厘數'!S53*3.068*1.05,0)</f>
        <v>127</v>
      </c>
      <c r="U53" s="43">
        <f>ROUND('公厘數'!T53*3.068*1.05,0)</f>
        <v>136</v>
      </c>
      <c r="V53" s="43">
        <f>ROUND('公厘數'!U53*3.068*1.05,0)</f>
        <v>106</v>
      </c>
      <c r="W53" s="43">
        <f>ROUND('公厘數'!V53*3.068*1.05,0)</f>
        <v>86</v>
      </c>
      <c r="X53" s="43">
        <f>ROUND('公厘數'!W53*3.068*1.05,0)</f>
        <v>126</v>
      </c>
      <c r="Y53" s="43">
        <f>ROUND('公厘數'!X53*3.068*1.05,0)</f>
        <v>166</v>
      </c>
      <c r="Z53" s="43">
        <f>ROUND('公厘數'!Y53*3.068*1.05,0)</f>
        <v>158</v>
      </c>
      <c r="AA53" s="43">
        <f>ROUND('公厘數'!Z53*3.068*1.05,0)</f>
        <v>138</v>
      </c>
      <c r="AB53" s="43">
        <f>ROUND('公厘數'!AA53*3.068*1.05,0)</f>
        <v>114</v>
      </c>
      <c r="AC53" s="43">
        <f>ROUND('公厘數'!AB53*3.068*1.05,0)</f>
        <v>124</v>
      </c>
      <c r="AD53" s="43">
        <f>ROUND('公厘數'!AC53*3.068*1.05,0)</f>
        <v>136</v>
      </c>
      <c r="AE53" s="43">
        <f>ROUND('公厘數'!AD53*3.068*1.05,0)</f>
        <v>180</v>
      </c>
      <c r="AF53" s="43">
        <f>ROUND('公厘數'!AE53*3.068*1.05,0)</f>
        <v>167</v>
      </c>
      <c r="AG53" s="43">
        <f>ROUND('公厘數'!AF53*3.068*1.05,0)</f>
        <v>139</v>
      </c>
      <c r="AH53" s="43">
        <f>ROUND('公厘數'!AG53*3.068*1.05,0)</f>
        <v>170</v>
      </c>
      <c r="AI53" s="43">
        <f>ROUND('公厘數'!AH53*3.068*1.05,0)</f>
        <v>164</v>
      </c>
      <c r="AJ53" s="43">
        <f>ROUND('公厘數'!AI53*3.068*1.05,0)</f>
        <v>205</v>
      </c>
      <c r="AK53" s="52">
        <v>53</v>
      </c>
      <c r="AL53" s="43">
        <f>ROUND('公厘數'!AK53*3.068*1.05,0)</f>
        <v>205</v>
      </c>
      <c r="AM53" s="54" t="s">
        <v>1</v>
      </c>
    </row>
    <row r="54" spans="3:39" ht="9.75" customHeight="1">
      <c r="C54" s="48"/>
      <c r="D54" s="48"/>
      <c r="E54" s="48"/>
      <c r="F54" s="48"/>
      <c r="G54" s="48"/>
      <c r="H54" s="48"/>
      <c r="I54" s="48"/>
      <c r="J54" s="25"/>
      <c r="K54" s="5"/>
      <c r="L54" s="44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53"/>
      <c r="AL54" s="33"/>
      <c r="AM54" s="54"/>
    </row>
    <row r="55" spans="3:39" ht="9.75" customHeight="1">
      <c r="C55" s="48"/>
      <c r="D55" s="48"/>
      <c r="E55" s="48"/>
      <c r="F55" s="48"/>
      <c r="G55" s="48"/>
      <c r="H55" s="48"/>
      <c r="I55" s="48"/>
      <c r="J55" s="25"/>
      <c r="K55" s="34" t="s">
        <v>80</v>
      </c>
      <c r="L55" s="43">
        <f>ROUND('公厘數'!K55*3.068*1.05,0)</f>
        <v>97</v>
      </c>
      <c r="M55" s="43">
        <f>ROUND('公厘數'!L55*3.068*1.05,0)</f>
        <v>142</v>
      </c>
      <c r="N55" s="43">
        <f>ROUND('公厘數'!M55*3.068*1.05,0)</f>
        <v>136</v>
      </c>
      <c r="O55" s="43">
        <f>ROUND('公厘數'!N55*3.068*1.05,0)</f>
        <v>18</v>
      </c>
      <c r="P55" s="43">
        <f>ROUND('公厘數'!O55*3.068*1.05,0)</f>
        <v>45</v>
      </c>
      <c r="Q55" s="43">
        <f>ROUND('公厘數'!P55*3.068*1.05,0)</f>
        <v>87</v>
      </c>
      <c r="R55" s="43">
        <f>ROUND('公厘數'!Q55*3.068*1.05,0)</f>
        <v>110</v>
      </c>
      <c r="S55" s="43">
        <f>ROUND('公厘數'!R55*3.068*1.05,0)</f>
        <v>158</v>
      </c>
      <c r="T55" s="43">
        <f>ROUND('公厘數'!S55*3.068*1.05,0)</f>
        <v>30</v>
      </c>
      <c r="U55" s="43">
        <f>ROUND('公厘數'!T55*3.068*1.05,0)</f>
        <v>50</v>
      </c>
      <c r="V55" s="52">
        <v>47</v>
      </c>
      <c r="W55" s="43">
        <f>ROUND('公厘數'!V55*3.068*1.05,0)</f>
        <v>51</v>
      </c>
      <c r="X55" s="43">
        <f>ROUND('公厘數'!W55*3.068*1.05,0)</f>
        <v>100</v>
      </c>
      <c r="Y55" s="43">
        <f>ROUND('公厘數'!X55*3.068*1.05,0)</f>
        <v>140</v>
      </c>
      <c r="Z55" s="43">
        <f>ROUND('公厘數'!Y55*3.068*1.05,0)</f>
        <v>63</v>
      </c>
      <c r="AA55" s="43">
        <f>ROUND('公厘數'!Z55*3.068*1.05,0)</f>
        <v>50</v>
      </c>
      <c r="AB55" s="43">
        <f>ROUND('公厘數'!AA55*3.068*1.05,0)</f>
        <v>61</v>
      </c>
      <c r="AC55" s="43">
        <f>ROUND('公厘數'!AB55*3.068*1.05,0)</f>
        <v>91</v>
      </c>
      <c r="AD55" s="43">
        <f>ROUND('公厘數'!AC55*3.068*1.05,0)</f>
        <v>115</v>
      </c>
      <c r="AE55" s="43">
        <f>ROUND('公厘數'!AD55*3.068*1.05,0)</f>
        <v>130</v>
      </c>
      <c r="AF55" s="43">
        <f>ROUND('公厘數'!AE55*3.068*1.05,0)</f>
        <v>85</v>
      </c>
      <c r="AG55" s="43">
        <f>ROUND('公厘數'!AF55*3.068*1.05,0)</f>
        <v>68</v>
      </c>
      <c r="AH55" s="43">
        <f>ROUND('公厘數'!AG55*3.068*1.05,0)</f>
        <v>81</v>
      </c>
      <c r="AI55" s="43">
        <f>ROUND('公厘數'!AH55*3.068*1.05,0)</f>
        <v>107</v>
      </c>
      <c r="AJ55" s="43">
        <f>ROUND('公厘數'!AI55*3.068*1.05,0)</f>
        <v>148</v>
      </c>
      <c r="AK55" s="52">
        <v>26</v>
      </c>
      <c r="AL55" s="43">
        <f>ROUND('公厘數'!AK55*3.068*1.05,0)</f>
        <v>131</v>
      </c>
      <c r="AM55" s="54" t="s">
        <v>1</v>
      </c>
    </row>
    <row r="56" spans="3:39" ht="9.75" customHeight="1">
      <c r="C56" s="48"/>
      <c r="D56" s="48"/>
      <c r="E56" s="48"/>
      <c r="F56" s="48"/>
      <c r="G56" s="48"/>
      <c r="H56" s="48"/>
      <c r="I56" s="48"/>
      <c r="J56" s="5"/>
      <c r="K56" s="4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5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53"/>
      <c r="AL56" s="33"/>
      <c r="AM56" s="54"/>
    </row>
    <row r="57" spans="3:39" ht="9.75" customHeight="1">
      <c r="C57" s="48"/>
      <c r="D57" s="48"/>
      <c r="E57" s="48"/>
      <c r="F57" s="48"/>
      <c r="G57" s="48"/>
      <c r="H57" s="48"/>
      <c r="I57" s="48"/>
      <c r="J57" s="34" t="s">
        <v>8</v>
      </c>
      <c r="K57" s="43">
        <f>ROUND('公厘數'!J57*3.068*1.05,0)</f>
        <v>185</v>
      </c>
      <c r="L57" s="43">
        <f>ROUND('公厘數'!K57*3.068*1.05,0)</f>
        <v>169</v>
      </c>
      <c r="M57" s="43">
        <f>ROUND('公厘數'!L57*3.068*1.05,0)</f>
        <v>111</v>
      </c>
      <c r="N57" s="43">
        <f>ROUND('公厘數'!M57*3.068*1.05,0)</f>
        <v>112</v>
      </c>
      <c r="O57" s="43">
        <f>ROUND('公厘數'!N57*3.068*1.05,0)</f>
        <v>170</v>
      </c>
      <c r="P57" s="43">
        <f>ROUND('公厘數'!O57*3.068*1.05,0)</f>
        <v>159</v>
      </c>
      <c r="Q57" s="43">
        <f>ROUND('公厘數'!P57*3.068*1.05,0)</f>
        <v>102</v>
      </c>
      <c r="R57" s="39">
        <v>42</v>
      </c>
      <c r="S57" s="43">
        <f>ROUND('公厘數'!R57*3.068*1.05,0)</f>
        <v>152</v>
      </c>
      <c r="T57" s="43">
        <f>ROUND('公厘數'!S57*3.068*1.05,0)</f>
        <v>207</v>
      </c>
      <c r="U57" s="43">
        <f>ROUND('公厘數'!T57*3.068*1.05,0)</f>
        <v>234</v>
      </c>
      <c r="V57" s="43">
        <f>ROUND('公厘數'!U57*3.068*1.05,0)</f>
        <v>165</v>
      </c>
      <c r="W57" s="43">
        <f>ROUND('公厘數'!V57*3.068*1.05,0)</f>
        <v>137</v>
      </c>
      <c r="X57" s="43">
        <f>ROUND('公厘數'!W57*3.068*1.05,0)</f>
        <v>127</v>
      </c>
      <c r="Y57" s="43">
        <f>ROUND('公厘數'!X57*3.068*1.05,0)</f>
        <v>162</v>
      </c>
      <c r="Z57" s="43">
        <f>ROUND('公厘數'!Y57*3.068*1.05,0)</f>
        <v>225</v>
      </c>
      <c r="AA57" s="43">
        <f>ROUND('公厘數'!Z57*3.068*1.05,0)</f>
        <v>194</v>
      </c>
      <c r="AB57" s="43">
        <f>ROUND('公厘數'!AA57*3.068*1.05,0)</f>
        <v>148</v>
      </c>
      <c r="AC57" s="43">
        <f>ROUND('公厘數'!AB57*3.068*1.05,0)</f>
        <v>150</v>
      </c>
      <c r="AD57" s="39">
        <v>72</v>
      </c>
      <c r="AE57" s="43">
        <f>ROUND('公厘數'!AD57*3.068*1.05,0)</f>
        <v>179</v>
      </c>
      <c r="AF57" s="43">
        <f>ROUND('公厘數'!AE57*3.068*1.05,0)</f>
        <v>223</v>
      </c>
      <c r="AG57" s="43">
        <f>ROUND('公厘數'!AF57*3.068*1.05,0)</f>
        <v>194</v>
      </c>
      <c r="AH57" s="43">
        <f>ROUND('公厘數'!AG57*3.068*1.05,0)</f>
        <v>185</v>
      </c>
      <c r="AI57" s="39">
        <v>91</v>
      </c>
      <c r="AJ57" s="43">
        <f>ROUND('公厘數'!AI57*3.068*1.05,0)</f>
        <v>210</v>
      </c>
      <c r="AK57" s="43">
        <f>ROUND('公厘數'!AJ57*3.068*1.05,0)</f>
        <v>193</v>
      </c>
      <c r="AL57" s="39">
        <v>120</v>
      </c>
      <c r="AM57" s="54" t="s">
        <v>1</v>
      </c>
    </row>
    <row r="58" spans="3:39" ht="9.75" customHeight="1">
      <c r="C58" s="27"/>
      <c r="D58" s="27"/>
      <c r="E58" s="27"/>
      <c r="F58" s="27"/>
      <c r="G58" s="5"/>
      <c r="H58" s="5"/>
      <c r="I58" s="5"/>
      <c r="J58" s="49"/>
      <c r="K58" s="33"/>
      <c r="L58" s="33"/>
      <c r="M58" s="33"/>
      <c r="N58" s="33"/>
      <c r="O58" s="33"/>
      <c r="P58" s="33"/>
      <c r="Q58" s="33"/>
      <c r="R58" s="4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40"/>
      <c r="AE58" s="33"/>
      <c r="AF58" s="33"/>
      <c r="AG58" s="33"/>
      <c r="AH58" s="33"/>
      <c r="AI58" s="40"/>
      <c r="AJ58" s="33"/>
      <c r="AK58" s="33"/>
      <c r="AL58" s="40"/>
      <c r="AM58" s="54"/>
    </row>
    <row r="59" spans="3:39" ht="9.75" customHeight="1">
      <c r="C59" s="27"/>
      <c r="D59" s="27"/>
      <c r="E59" s="27"/>
      <c r="F59" s="27"/>
      <c r="G59" s="5"/>
      <c r="H59" s="5"/>
      <c r="I59" s="34" t="s">
        <v>81</v>
      </c>
      <c r="J59" s="43">
        <f>ROUND('公厘數'!I59*3.068*1.05,0)</f>
        <v>180</v>
      </c>
      <c r="K59" s="43">
        <f>ROUND('公厘數'!J59*3.068*1.05,0)</f>
        <v>38</v>
      </c>
      <c r="L59" s="43">
        <f>ROUND('公厘數'!K59*3.068*1.05,0)</f>
        <v>65</v>
      </c>
      <c r="M59" s="43">
        <f>ROUND('公厘數'!L59*3.068*1.05,0)</f>
        <v>136</v>
      </c>
      <c r="N59" s="43">
        <f>ROUND('公厘數'!M59*3.068*1.05,0)</f>
        <v>130</v>
      </c>
      <c r="O59" s="52">
        <v>31</v>
      </c>
      <c r="P59" s="43">
        <f>ROUND('公厘數'!O59*3.068*1.05,0)</f>
        <v>18</v>
      </c>
      <c r="Q59" s="43">
        <f>ROUND('公厘數'!P59*3.068*1.05,0)</f>
        <v>81</v>
      </c>
      <c r="R59" s="43">
        <f>ROUND('公厘數'!Q59*3.068*1.05,0)</f>
        <v>104</v>
      </c>
      <c r="S59" s="43">
        <f>ROUND('公厘數'!R59*3.068*1.05,0)</f>
        <v>156</v>
      </c>
      <c r="T59" s="43">
        <f>ROUND('公厘數'!S59*3.068*1.05,0)</f>
        <v>65</v>
      </c>
      <c r="U59" s="39">
        <v>58</v>
      </c>
      <c r="V59" s="39">
        <v>37</v>
      </c>
      <c r="W59" s="43">
        <f>ROUND('公厘數'!V59*3.068*1.05,0)</f>
        <v>44</v>
      </c>
      <c r="X59" s="43">
        <f>ROUND('公厘數'!W59*3.068*1.05,0)</f>
        <v>94</v>
      </c>
      <c r="Y59" s="43">
        <f>ROUND('公厘數'!X59*3.068*1.05,0)</f>
        <v>134</v>
      </c>
      <c r="Z59" s="43">
        <f>ROUND('公厘數'!Y59*3.068*1.05,0)</f>
        <v>92</v>
      </c>
      <c r="AA59" s="39">
        <v>85</v>
      </c>
      <c r="AB59" s="43">
        <f>ROUND('公厘數'!AA59*3.068*1.05,0)</f>
        <v>72</v>
      </c>
      <c r="AC59" s="43">
        <f>ROUND('公厘數'!AB59*3.068*1.05,0)</f>
        <v>85</v>
      </c>
      <c r="AD59" s="39">
        <v>85</v>
      </c>
      <c r="AE59" s="43">
        <f>ROUND('公厘數'!AD59*3.068*1.05,0)</f>
        <v>147</v>
      </c>
      <c r="AF59" s="43">
        <f>ROUND('公厘數'!AE59*3.068*1.05,0)</f>
        <v>110</v>
      </c>
      <c r="AG59" s="43">
        <f>ROUND('公厘數'!AF59*3.068*1.05,0)</f>
        <v>79</v>
      </c>
      <c r="AH59" s="43">
        <f>ROUND('公厘數'!AG59*3.068*1.05,0)</f>
        <v>107</v>
      </c>
      <c r="AI59" s="43">
        <f>ROUND('公厘數'!AH59*3.068*1.05,0)</f>
        <v>123</v>
      </c>
      <c r="AJ59" s="43">
        <f>ROUND('公厘數'!AI59*3.068*1.05,0)</f>
        <v>174</v>
      </c>
      <c r="AK59" s="52">
        <v>26</v>
      </c>
      <c r="AL59" s="39">
        <v>138</v>
      </c>
      <c r="AM59" s="54" t="s">
        <v>1</v>
      </c>
    </row>
    <row r="60" spans="3:39" ht="9.75" customHeight="1">
      <c r="C60" s="27"/>
      <c r="D60" s="27"/>
      <c r="E60" s="27"/>
      <c r="F60" s="27"/>
      <c r="G60" s="5"/>
      <c r="H60" s="5"/>
      <c r="I60" s="44"/>
      <c r="J60" s="33"/>
      <c r="K60" s="33"/>
      <c r="L60" s="33"/>
      <c r="M60" s="33"/>
      <c r="N60" s="33"/>
      <c r="O60" s="53"/>
      <c r="P60" s="33"/>
      <c r="Q60" s="33"/>
      <c r="R60" s="33"/>
      <c r="S60" s="33"/>
      <c r="T60" s="33"/>
      <c r="U60" s="40"/>
      <c r="V60" s="40"/>
      <c r="W60" s="33"/>
      <c r="X60" s="33"/>
      <c r="Y60" s="33"/>
      <c r="Z60" s="33"/>
      <c r="AA60" s="40"/>
      <c r="AB60" s="33"/>
      <c r="AC60" s="33"/>
      <c r="AD60" s="40"/>
      <c r="AE60" s="33"/>
      <c r="AF60" s="33"/>
      <c r="AG60" s="33"/>
      <c r="AH60" s="33"/>
      <c r="AI60" s="33"/>
      <c r="AJ60" s="33"/>
      <c r="AK60" s="53"/>
      <c r="AL60" s="40"/>
      <c r="AM60" s="54"/>
    </row>
    <row r="61" spans="3:39" ht="9.75" customHeight="1">
      <c r="C61" s="27"/>
      <c r="D61" s="27"/>
      <c r="E61" s="27"/>
      <c r="F61" s="27"/>
      <c r="G61" s="5"/>
      <c r="H61" s="34" t="s">
        <v>82</v>
      </c>
      <c r="I61" s="43">
        <f>ROUND('公厘數'!H61*3.068*1.05,0)</f>
        <v>40</v>
      </c>
      <c r="J61" s="43">
        <f>ROUND('公厘數'!I61*3.068*1.05,0)</f>
        <v>215</v>
      </c>
      <c r="K61" s="43">
        <f>ROUND('公厘數'!J61*3.068*1.05,0)</f>
        <v>72</v>
      </c>
      <c r="L61" s="43">
        <f>ROUND('公厘數'!K61*3.068*1.05,0)</f>
        <v>61</v>
      </c>
      <c r="M61" s="43">
        <f>ROUND('公厘數'!L61*3.068*1.05,0)</f>
        <v>171</v>
      </c>
      <c r="N61" s="43">
        <f>ROUND('公厘數'!M61*3.068*1.05,0)</f>
        <v>168</v>
      </c>
      <c r="O61" s="43">
        <f>ROUND('公厘數'!N61*3.068*1.05,0)</f>
        <v>69</v>
      </c>
      <c r="P61" s="43">
        <f>ROUND('公厘數'!O61*3.068*1.05,0)</f>
        <v>58</v>
      </c>
      <c r="Q61" s="43">
        <f>ROUND('公厘數'!P61*3.068*1.05,0)</f>
        <v>116</v>
      </c>
      <c r="R61" s="43">
        <f>ROUND('公厘數'!Q61*3.068*1.05,0)</f>
        <v>139</v>
      </c>
      <c r="S61" s="43">
        <f>ROUND('公厘數'!R61*3.068*1.05,0)</f>
        <v>190</v>
      </c>
      <c r="T61" s="43">
        <f>ROUND('公厘數'!S61*3.068*1.05,0)</f>
        <v>88</v>
      </c>
      <c r="U61" s="43">
        <f>ROUND('公厘數'!T61*3.068*1.05,0)</f>
        <v>102</v>
      </c>
      <c r="V61" s="43">
        <f>ROUND('公厘數'!U61*3.068*1.05,0)</f>
        <v>92</v>
      </c>
      <c r="W61" s="43">
        <f>ROUND('公厘數'!V61*3.068*1.05,0)</f>
        <v>79</v>
      </c>
      <c r="X61" s="43">
        <f>ROUND('公厘數'!W61*3.068*1.05,0)</f>
        <v>129</v>
      </c>
      <c r="Y61" s="43">
        <f>ROUND('公厘數'!X61*3.068*1.05,0)</f>
        <v>172</v>
      </c>
      <c r="Z61" s="43">
        <f>ROUND('公厘數'!Y61*3.068*1.05,0)</f>
        <v>126</v>
      </c>
      <c r="AA61" s="43">
        <f>ROUND('公厘數'!Z61*3.068*1.05,0)</f>
        <v>113</v>
      </c>
      <c r="AB61" s="43">
        <f>ROUND('公厘數'!AA61*3.068*1.05,0)</f>
        <v>106</v>
      </c>
      <c r="AC61" s="43">
        <f>ROUND('公厘數'!AB61*3.068*1.05,0)</f>
        <v>120</v>
      </c>
      <c r="AD61" s="43">
        <f>ROUND('公厘數'!AC61*3.068*1.05,0)</f>
        <v>146</v>
      </c>
      <c r="AE61" s="43">
        <f>ROUND('公厘數'!AD61*3.068*1.05,0)</f>
        <v>176</v>
      </c>
      <c r="AF61" s="43">
        <f>ROUND('公厘數'!AE61*3.068*1.05,0)</f>
        <v>140</v>
      </c>
      <c r="AG61" s="43">
        <f>ROUND('公厘數'!AF61*3.068*1.05,0)</f>
        <v>123</v>
      </c>
      <c r="AH61" s="43">
        <f>ROUND('公厘數'!AG61*3.068*1.05,0)</f>
        <v>126</v>
      </c>
      <c r="AI61" s="43">
        <f>ROUND('公厘數'!AH61*3.068*1.05,0)</f>
        <v>153</v>
      </c>
      <c r="AJ61" s="43">
        <f>ROUND('公厘數'!AI61*3.068*1.05,0)</f>
        <v>194</v>
      </c>
      <c r="AK61" s="43">
        <f>ROUND('公厘數'!AJ61*3.068*1.05,0)</f>
        <v>31</v>
      </c>
      <c r="AL61" s="43">
        <f>ROUND('公厘數'!AK61*3.068*1.05,0)</f>
        <v>177</v>
      </c>
      <c r="AM61" s="54" t="s">
        <v>1</v>
      </c>
    </row>
    <row r="62" spans="3:39" ht="9.75" customHeight="1">
      <c r="C62" s="27"/>
      <c r="D62" s="27"/>
      <c r="E62" s="27"/>
      <c r="F62" s="27"/>
      <c r="G62" s="5"/>
      <c r="H62" s="44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54"/>
    </row>
    <row r="63" spans="5:39" ht="9.75" customHeight="1">
      <c r="E63" s="5"/>
      <c r="F63" s="5"/>
      <c r="G63" s="34" t="s">
        <v>83</v>
      </c>
      <c r="H63" s="43">
        <f>ROUND('公厘數'!G63*3.068*1.05,0)</f>
        <v>55</v>
      </c>
      <c r="I63" s="43">
        <f>ROUND('公厘數'!H63*3.068*1.05,0)</f>
        <v>79</v>
      </c>
      <c r="J63" s="43">
        <f>ROUND('公厘數'!I63*3.068*1.05,0)</f>
        <v>223</v>
      </c>
      <c r="K63" s="56">
        <f>26+42</f>
        <v>68</v>
      </c>
      <c r="L63" s="43">
        <f>ROUND('公厘數'!K63*3.068*1.05,0)</f>
        <v>58</v>
      </c>
      <c r="M63" s="43">
        <f>ROUND('公厘數'!L63*3.068*1.05,0)</f>
        <v>134</v>
      </c>
      <c r="N63" s="43">
        <f>ROUND('公厘數'!M63*3.068*1.05,0)</f>
        <v>173</v>
      </c>
      <c r="O63" s="43">
        <f>ROUND('公厘數'!N63*3.068*1.05,0)</f>
        <v>126</v>
      </c>
      <c r="P63" s="43">
        <f>ROUND('公厘數'!O63*3.068*1.05,0)</f>
        <v>99</v>
      </c>
      <c r="Q63" s="43">
        <f>ROUND('公厘數'!P63*3.068*1.05,0)</f>
        <v>124</v>
      </c>
      <c r="R63" s="43">
        <f>ROUND('公厘數'!Q63*3.068*1.05,0)</f>
        <v>147</v>
      </c>
      <c r="S63" s="43">
        <f>ROUND('公厘數'!R63*3.068*1.05,0)</f>
        <v>195</v>
      </c>
      <c r="T63" s="43">
        <f>ROUND('公厘數'!S63*3.068*1.05,0)</f>
        <v>132</v>
      </c>
      <c r="U63" s="43">
        <f>ROUND('公厘數'!T63*3.068*1.05,0)</f>
        <v>141</v>
      </c>
      <c r="V63" s="43">
        <f>ROUND('公厘數'!U63*3.068*1.05,0)</f>
        <v>131</v>
      </c>
      <c r="W63" s="43">
        <f>ROUND('公厘數'!V63*3.068*1.05,0)</f>
        <v>105</v>
      </c>
      <c r="X63" s="43">
        <f>ROUND('公厘數'!W63*3.068*1.05,0)</f>
        <v>137</v>
      </c>
      <c r="Y63" s="43">
        <f>ROUND('公厘數'!X63*3.068*1.05,0)</f>
        <v>177</v>
      </c>
      <c r="Z63" s="43">
        <f>ROUND('公厘數'!Y63*3.068*1.05,0)</f>
        <v>159</v>
      </c>
      <c r="AA63" s="43">
        <f>ROUND('公厘數'!Z63*3.068*1.05,0)</f>
        <v>152</v>
      </c>
      <c r="AB63" s="43">
        <f>ROUND('公厘數'!AA63*3.068*1.05,0)</f>
        <v>125</v>
      </c>
      <c r="AC63" s="43">
        <f>ROUND('公厘數'!AB63*3.068*1.05,0)</f>
        <v>136</v>
      </c>
      <c r="AD63" s="43">
        <f>ROUND('公厘數'!AC63*3.068*1.05,0)</f>
        <v>151</v>
      </c>
      <c r="AE63" s="43">
        <f>ROUND('公厘數'!AD63*3.068*1.05,0)</f>
        <v>192</v>
      </c>
      <c r="AF63" s="43">
        <f>ROUND('公厘數'!AE63*3.068*1.05,0)</f>
        <v>181</v>
      </c>
      <c r="AG63" s="43">
        <f>ROUND('公厘數'!AF63*3.068*1.05,0)</f>
        <v>156</v>
      </c>
      <c r="AH63" s="43">
        <f>ROUND('公厘數'!AG63*3.068*1.05,0)</f>
        <v>158</v>
      </c>
      <c r="AI63" s="43">
        <f>ROUND('公厘數'!AH63*3.068*1.05,0)</f>
        <v>176</v>
      </c>
      <c r="AJ63" s="43">
        <f>ROUND('公厘數'!AI63*3.068*1.05,0)</f>
        <v>217</v>
      </c>
      <c r="AK63" s="52">
        <v>42</v>
      </c>
      <c r="AL63" s="43">
        <f>ROUND('公厘數'!AK63*3.068*1.05,0)</f>
        <v>216</v>
      </c>
      <c r="AM63" s="54" t="s">
        <v>1</v>
      </c>
    </row>
    <row r="64" spans="5:39" ht="9.75" customHeight="1">
      <c r="E64" s="5"/>
      <c r="F64" s="5"/>
      <c r="G64" s="44"/>
      <c r="H64" s="33"/>
      <c r="I64" s="33"/>
      <c r="J64" s="33"/>
      <c r="K64" s="5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53"/>
      <c r="AL64" s="33"/>
      <c r="AM64" s="54"/>
    </row>
    <row r="65" spans="5:39" ht="9.75" customHeight="1">
      <c r="E65" s="20"/>
      <c r="F65" s="60" t="s">
        <v>84</v>
      </c>
      <c r="G65" s="58">
        <f>ROUND('公厘數'!F65*3.068*1.05,0)</f>
        <v>196</v>
      </c>
      <c r="H65" s="58">
        <f>ROUND('公厘數'!G65*3.068*1.05,0)</f>
        <v>175</v>
      </c>
      <c r="I65" s="58">
        <f>ROUND('公厘數'!H65*3.068*1.05,0)</f>
        <v>145</v>
      </c>
      <c r="J65" s="58">
        <f>ROUND('公厘數'!I65*3.068*1.05,0)</f>
        <v>214</v>
      </c>
      <c r="K65" s="58">
        <f>ROUND('公厘數'!J65*3.068*1.05,0)</f>
        <v>130</v>
      </c>
      <c r="L65" s="58">
        <f>ROUND('公厘數'!K65*3.068*1.05,0)</f>
        <v>203</v>
      </c>
      <c r="M65" s="58">
        <f>ROUND('公厘數'!L65*3.068*1.05,0)</f>
        <v>177</v>
      </c>
      <c r="N65" s="58">
        <f>ROUND('公厘數'!M65*3.068*1.05,0)</f>
        <v>105</v>
      </c>
      <c r="O65" s="58">
        <f>ROUND('公厘數'!N65*3.068*1.05,0)</f>
        <v>114</v>
      </c>
      <c r="P65" s="58">
        <f>ROUND('公厘數'!O65*3.068*1.05,0)</f>
        <v>132</v>
      </c>
      <c r="Q65" s="58">
        <f>ROUND('公厘數'!P65*3.068*1.05,0)</f>
        <v>121</v>
      </c>
      <c r="R65" s="58">
        <f>ROUND('公厘數'!Q65*3.068*1.05,0)</f>
        <v>146</v>
      </c>
      <c r="S65" s="58">
        <f>ROUND('公厘數'!R65*3.068*1.05,0)</f>
        <v>57</v>
      </c>
      <c r="T65" s="58">
        <f>ROUND('公厘數'!S65*3.068*1.05,0)</f>
        <v>129</v>
      </c>
      <c r="U65" s="58">
        <f>ROUND('公厘數'!T65*3.068*1.05,0)</f>
        <v>134</v>
      </c>
      <c r="V65" s="58">
        <f>ROUND('公厘數'!U65*3.068*1.05,0)</f>
        <v>93</v>
      </c>
      <c r="W65" s="58">
        <f>ROUND('公厘數'!V65*3.068*1.05,0)</f>
        <v>110</v>
      </c>
      <c r="X65" s="58">
        <f>ROUND('公厘數'!W65*3.068*1.05,0)</f>
        <v>81</v>
      </c>
      <c r="Y65" s="58">
        <f>ROUND('公厘數'!X65*3.068*1.05,0)</f>
        <v>37</v>
      </c>
      <c r="Z65" s="58">
        <f>ROUND('公厘數'!Y65*3.068*1.05,0)</f>
        <v>106</v>
      </c>
      <c r="AA65" s="58">
        <f>ROUND('公厘數'!Z65*3.068*1.05,0)</f>
        <v>81</v>
      </c>
      <c r="AB65" s="58">
        <f>ROUND('公厘數'!AA65*3.068*1.05,0)</f>
        <v>85</v>
      </c>
      <c r="AC65" s="58">
        <f>ROUND('公厘數'!AB65*3.068*1.05,0)</f>
        <v>53</v>
      </c>
      <c r="AD65" s="58">
        <f>ROUND('公厘數'!AC65*3.068*1.05,0)</f>
        <v>43</v>
      </c>
      <c r="AE65" s="58">
        <f>ROUND('公厘數'!AD65*3.068*1.05,0)</f>
        <v>23</v>
      </c>
      <c r="AF65" s="58">
        <f>ROUND('公厘數'!AE65*3.068*1.05,0)</f>
        <v>82</v>
      </c>
      <c r="AG65" s="58">
        <f>ROUND('公厘數'!AF65*3.068*1.05,0)</f>
        <v>60</v>
      </c>
      <c r="AH65" s="58">
        <f>ROUND('公厘數'!AG65*3.068*1.05,0)</f>
        <v>49</v>
      </c>
      <c r="AI65" s="58">
        <f>ROUND('公厘數'!AH65*3.068*1.05,0)</f>
        <v>21</v>
      </c>
      <c r="AJ65" s="58">
        <f>ROUND('公厘數'!AI65*3.068*1.05,0)</f>
        <v>38</v>
      </c>
      <c r="AK65" s="58">
        <f>ROUND('公厘數'!AJ65*3.068*1.05,0)</f>
        <v>151</v>
      </c>
      <c r="AL65" s="58">
        <f>ROUND('公厘數'!AK65*3.068*1.05,0)</f>
        <v>16</v>
      </c>
      <c r="AM65" s="54" t="s">
        <v>1</v>
      </c>
    </row>
    <row r="66" spans="5:39" ht="9.75" customHeight="1">
      <c r="E66" s="20"/>
      <c r="F66" s="61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4"/>
    </row>
    <row r="67" spans="5:39" ht="9.75" customHeight="1">
      <c r="E67" s="62" t="s">
        <v>85</v>
      </c>
      <c r="F67" s="43">
        <f>ROUND('公厘數'!E67*3.068*1.05,0)</f>
        <v>18</v>
      </c>
      <c r="G67" s="43">
        <f>ROUND('公厘數'!F67*3.068*1.05,0)</f>
        <v>229</v>
      </c>
      <c r="H67" s="43">
        <f>ROUND('公厘數'!G67*3.068*1.05,0)</f>
        <v>187</v>
      </c>
      <c r="I67" s="43">
        <f>ROUND('公厘數'!H67*3.068*1.05,0)</f>
        <v>160</v>
      </c>
      <c r="J67" s="43">
        <f>ROUND('公厘數'!I67*3.068*1.05,0)</f>
        <v>229</v>
      </c>
      <c r="K67" s="43">
        <f>ROUND('公厘數'!J67*3.068*1.05,0)</f>
        <v>144</v>
      </c>
      <c r="L67" s="43">
        <f>ROUND('公厘數'!K67*3.068*1.05,0)</f>
        <v>228</v>
      </c>
      <c r="M67" s="43">
        <f>ROUND('公厘數'!L67*3.068*1.05,0)</f>
        <v>191</v>
      </c>
      <c r="N67" s="43">
        <f>ROUND('公厘數'!M67*3.068*1.05,0)</f>
        <v>129</v>
      </c>
      <c r="O67" s="43">
        <f>ROUND('公厘數'!N67*3.068*1.05,0)</f>
        <v>127</v>
      </c>
      <c r="P67" s="43">
        <f>ROUND('公厘數'!O67*3.068*1.05,0)</f>
        <v>149</v>
      </c>
      <c r="Q67" s="43">
        <f>ROUND('公厘數'!P67*3.068*1.05,0)</f>
        <v>155</v>
      </c>
      <c r="R67" s="43">
        <f>ROUND('公厘數'!Q67*3.068*1.05,0)</f>
        <v>159</v>
      </c>
      <c r="S67" s="43">
        <f>ROUND('公厘數'!R67*3.068*1.05,0)</f>
        <v>72</v>
      </c>
      <c r="T67" s="43">
        <f>ROUND('公厘數'!S67*3.068*1.05,0)</f>
        <v>129</v>
      </c>
      <c r="U67" s="43">
        <f>ROUND('公厘數'!T67*3.068*1.05,0)</f>
        <v>136</v>
      </c>
      <c r="V67" s="43">
        <f>ROUND('公厘數'!U67*3.068*1.05,0)</f>
        <v>103</v>
      </c>
      <c r="W67" s="43">
        <f>ROUND('公厘數'!V67*3.068*1.05,0)</f>
        <v>148</v>
      </c>
      <c r="X67" s="43">
        <f>ROUND('公厘數'!W67*3.068*1.05,0)</f>
        <v>97</v>
      </c>
      <c r="Y67" s="43">
        <f>ROUND('公厘數'!X67*3.068*1.05,0)</f>
        <v>52</v>
      </c>
      <c r="Z67" s="43">
        <f>ROUND('公厘數'!Y67*3.068*1.05,0)</f>
        <v>107</v>
      </c>
      <c r="AA67" s="43">
        <f>ROUND('公厘數'!Z67*3.068*1.05,0)</f>
        <v>92</v>
      </c>
      <c r="AB67" s="43">
        <f>ROUND('公厘數'!AA67*3.068*1.05,0)</f>
        <v>100</v>
      </c>
      <c r="AC67" s="43">
        <f>ROUND('公厘數'!AB67*3.068*1.05,0)</f>
        <v>68</v>
      </c>
      <c r="AD67" s="43">
        <f>ROUND('公厘數'!AC67*3.068*1.05,0)</f>
        <v>57</v>
      </c>
      <c r="AE67" s="43">
        <f>ROUND('公厘數'!AD67*3.068*1.05,0)</f>
        <v>38</v>
      </c>
      <c r="AF67" s="43">
        <f>ROUND('公厘數'!AE67*3.068*1.05,0)</f>
        <v>83</v>
      </c>
      <c r="AG67" s="43">
        <f>ROUND('公厘數'!AF67*3.068*1.05,0)</f>
        <v>70</v>
      </c>
      <c r="AH67" s="43">
        <f>ROUND('公厘數'!AG67*3.068*1.05,0)</f>
        <v>60</v>
      </c>
      <c r="AI67" s="43">
        <f>ROUND('公厘數'!AH67*3.068*1.05,0)</f>
        <v>36</v>
      </c>
      <c r="AJ67" s="43">
        <f>ROUND('公厘數'!AI67*3.068*1.05,0)</f>
        <v>39</v>
      </c>
      <c r="AK67" s="43">
        <f>ROUND('公厘數'!AJ67*3.068*1.05,0)</f>
        <v>161</v>
      </c>
      <c r="AL67" s="43">
        <f>ROUND('公厘數'!AK67*3.068*1.05,0)</f>
        <v>0</v>
      </c>
      <c r="AM67" s="54" t="s">
        <v>1</v>
      </c>
    </row>
    <row r="68" spans="5:39" ht="9.75" customHeight="1">
      <c r="E68" s="6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54"/>
    </row>
    <row r="69" spans="4:39" ht="9.75" customHeight="1">
      <c r="D69" s="34" t="s">
        <v>86</v>
      </c>
      <c r="E69" s="43">
        <f>ROUND('公厘數'!D69*3.068*1.05,0)</f>
        <v>48</v>
      </c>
      <c r="F69" s="43">
        <f>ROUND('公厘數'!E69*3.068*1.05,0)</f>
        <v>47</v>
      </c>
      <c r="G69" s="43">
        <f>ROUND('公厘數'!F69*3.068*1.05,0)</f>
        <v>216</v>
      </c>
      <c r="H69" s="43">
        <f>ROUND('公厘數'!G69*3.068*1.05,0)</f>
        <v>155</v>
      </c>
      <c r="I69" s="43">
        <f>ROUND('公厘數'!H69*3.068*1.05,0)</f>
        <v>43</v>
      </c>
      <c r="J69" s="43">
        <f>ROUND('公厘數'!I69*3.068*1.05,0)</f>
        <v>215</v>
      </c>
      <c r="K69" s="43">
        <f>ROUND('公厘數'!J69*3.068*1.05,0)</f>
        <v>100</v>
      </c>
      <c r="L69" s="43">
        <f>ROUND('公厘數'!K69*3.068*1.05,0)</f>
        <v>187</v>
      </c>
      <c r="M69" s="43">
        <f>ROUND('公厘數'!L69*3.068*1.05,0)</f>
        <v>190</v>
      </c>
      <c r="N69" s="43">
        <f>ROUND('公厘數'!M69*3.068*1.05,0)</f>
        <v>130</v>
      </c>
      <c r="O69" s="43">
        <f>ROUND('公厘數'!N69*3.068*1.05,0)</f>
        <v>91</v>
      </c>
      <c r="P69" s="43">
        <f>ROUND('公厘數'!O69*3.068*1.05,0)</f>
        <v>110</v>
      </c>
      <c r="Q69" s="43">
        <f>ROUND('公厘數'!P69*3.068*1.05,0)</f>
        <v>135</v>
      </c>
      <c r="R69" s="43">
        <f>ROUND('公厘數'!Q69*3.068*1.05,0)</f>
        <v>147</v>
      </c>
      <c r="S69" s="43">
        <f>ROUND('公厘數'!R69*3.068*1.05,0)</f>
        <v>102</v>
      </c>
      <c r="T69" s="43">
        <f>ROUND('公厘數'!S69*3.068*1.05,0)</f>
        <v>82</v>
      </c>
      <c r="U69" s="43">
        <f>ROUND('公厘數'!T69*3.068*1.05,0)</f>
        <v>90</v>
      </c>
      <c r="V69" s="43">
        <f>ROUND('公厘數'!U69*3.068*1.05,0)</f>
        <v>73</v>
      </c>
      <c r="W69" s="43">
        <f>ROUND('公厘數'!V69*3.068*1.05,0)</f>
        <v>123</v>
      </c>
      <c r="X69" s="43">
        <f>ROUND('公厘數'!W69*3.068*1.05,0)</f>
        <v>100</v>
      </c>
      <c r="Y69" s="43">
        <f>ROUND('公厘數'!X69*3.068*1.05,0)</f>
        <v>82</v>
      </c>
      <c r="Z69" s="43">
        <f>ROUND('公厘數'!Y69*3.068*1.05,0)</f>
        <v>62</v>
      </c>
      <c r="AA69" s="43">
        <f>ROUND('公厘數'!Z69*3.068*1.05,0)</f>
        <v>46</v>
      </c>
      <c r="AB69" s="43">
        <f>ROUND('公厘數'!AA69*3.068*1.05,0)</f>
        <v>77</v>
      </c>
      <c r="AC69" s="43">
        <f>ROUND('公厘數'!AB69*3.068*1.05,0)</f>
        <v>72</v>
      </c>
      <c r="AD69" s="43">
        <f>ROUND('公厘數'!AC69*3.068*1.05,0)</f>
        <v>79</v>
      </c>
      <c r="AE69" s="43">
        <f>ROUND('公厘數'!AD69*3.068*1.05,0)</f>
        <v>67</v>
      </c>
      <c r="AF69" s="43">
        <f>ROUND('公厘數'!AE69*3.068*1.05,0)</f>
        <v>37</v>
      </c>
      <c r="AG69" s="43">
        <f>ROUND('公厘數'!AF69*3.068*1.05,0)</f>
        <v>41</v>
      </c>
      <c r="AH69" s="43">
        <f>ROUND('公厘數'!AG69*3.068*1.05,0)</f>
        <v>40</v>
      </c>
      <c r="AI69" s="43">
        <f>ROUND('公厘數'!AH69*3.068*1.05,0)</f>
        <v>47</v>
      </c>
      <c r="AJ69" s="43">
        <f>ROUND('公厘數'!AI69*3.068*1.05,0)</f>
        <v>80</v>
      </c>
      <c r="AK69" s="43">
        <f>ROUND('公厘數'!AJ69*3.068*1.05,0)</f>
        <v>132</v>
      </c>
      <c r="AL69" s="43">
        <f>ROUND('公厘數'!AK69*3.068*1.05,0)</f>
        <v>34</v>
      </c>
      <c r="AM69" s="54" t="s">
        <v>1</v>
      </c>
    </row>
    <row r="70" spans="4:39" ht="9.75" customHeight="1">
      <c r="D70" s="44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54"/>
    </row>
    <row r="71" spans="3:39" ht="9.75" customHeight="1">
      <c r="C71" s="34" t="s">
        <v>87</v>
      </c>
      <c r="D71" s="43">
        <f>ROUND('公厘數'!C71*3.068*1.05,0)</f>
        <v>33</v>
      </c>
      <c r="E71" s="43">
        <f>ROUND('公厘數'!D71*3.068*1.05,0)</f>
        <v>0</v>
      </c>
      <c r="F71" s="43">
        <f>ROUND('公厘數'!E71*3.068*1.05,0)</f>
        <v>0</v>
      </c>
      <c r="G71" s="43">
        <f>ROUND('公厘數'!F71*3.068*1.05,0)</f>
        <v>196</v>
      </c>
      <c r="H71" s="43">
        <f>ROUND('公厘數'!G71*3.068*1.05,0)</f>
        <v>185</v>
      </c>
      <c r="I71" s="43">
        <f>ROUND('公厘數'!H71*3.068*1.05,0)</f>
        <v>156</v>
      </c>
      <c r="J71" s="43">
        <f>ROUND('公厘數'!I71*3.068*1.05,0)</f>
        <v>249</v>
      </c>
      <c r="K71" s="43">
        <f>ROUND('公厘數'!J71*3.068*1.05,0)</f>
        <v>128</v>
      </c>
      <c r="L71" s="43">
        <f>ROUND('公厘數'!K71*3.068*1.05,0)</f>
        <v>212</v>
      </c>
      <c r="M71" s="43">
        <f>ROUND('公厘數'!L71*3.068*1.05,0)</f>
        <v>176</v>
      </c>
      <c r="N71" s="43">
        <f>ROUND('公厘數'!M71*3.068*1.05,0)</f>
        <v>106</v>
      </c>
      <c r="O71" s="43">
        <f>ROUND('公厘數'!N71*3.068*1.05,0)</f>
        <v>113</v>
      </c>
      <c r="P71" s="43">
        <f>ROUND('公厘數'!O71*3.068*1.05,0)</f>
        <v>132</v>
      </c>
      <c r="Q71" s="43">
        <f>ROUND('公厘數'!P71*3.068*1.05,0)</f>
        <v>121</v>
      </c>
      <c r="R71" s="43">
        <f>ROUND('公厘數'!Q71*3.068*1.05,0)</f>
        <v>144</v>
      </c>
      <c r="S71" s="43">
        <f>ROUND('公厘數'!R71*3.068*1.05,0)</f>
        <v>67</v>
      </c>
      <c r="T71" s="43">
        <f>ROUND('公厘數'!S71*3.068*1.05,0)</f>
        <v>115</v>
      </c>
      <c r="U71" s="43">
        <f>ROUND('公厘數'!T71*3.068*1.05,0)</f>
        <v>122</v>
      </c>
      <c r="V71" s="43">
        <f>ROUND('公厘數'!U71*3.068*1.05,0)</f>
        <v>89</v>
      </c>
      <c r="W71" s="43">
        <f>ROUND('公厘數'!V71*3.068*1.05,0)</f>
        <v>110</v>
      </c>
      <c r="X71" s="43">
        <f>ROUND('公厘數'!W71*3.068*1.05,0)</f>
        <v>82</v>
      </c>
      <c r="Y71" s="43">
        <f>ROUND('公厘數'!X71*3.068*1.05,0)</f>
        <v>47</v>
      </c>
      <c r="Z71" s="43">
        <f>ROUND('公厘數'!Y71*3.068*1.05,0)</f>
        <v>94</v>
      </c>
      <c r="AA71" s="43">
        <f>ROUND('公厘數'!Z71*3.068*1.05,0)</f>
        <v>77</v>
      </c>
      <c r="AB71" s="43">
        <f>ROUND('公厘數'!AA71*3.068*1.05,0)</f>
        <v>82</v>
      </c>
      <c r="AC71" s="43">
        <f>ROUND('公厘數'!AB71*3.068*1.05,0)</f>
        <v>53</v>
      </c>
      <c r="AD71" s="43">
        <f>ROUND('公厘數'!AC71*3.068*1.05,0)</f>
        <v>45</v>
      </c>
      <c r="AE71" s="43">
        <f>ROUND('公厘數'!AD71*3.068*1.05,0)</f>
        <v>32</v>
      </c>
      <c r="AF71" s="43">
        <f>ROUND('公厘數'!AE71*3.068*1.05,0)</f>
        <v>69</v>
      </c>
      <c r="AG71" s="43">
        <f>ROUND('公厘數'!AF71*3.068*1.05,0)</f>
        <v>55</v>
      </c>
      <c r="AH71" s="43">
        <f>ROUND('公厘數'!AG71*3.068*1.05,0)</f>
        <v>44</v>
      </c>
      <c r="AI71" s="43">
        <f>ROUND('公厘數'!AH71*3.068*1.05,0)</f>
        <v>23</v>
      </c>
      <c r="AJ71" s="43">
        <f>ROUND('公厘數'!AI71*3.068*1.05,0)</f>
        <v>22</v>
      </c>
      <c r="AK71" s="43">
        <f>ROUND('公厘數'!AJ71*3.068*1.05,0)</f>
        <v>147</v>
      </c>
      <c r="AL71" s="43">
        <f>ROUND('公厘數'!AK71*3.068*1.05,0)</f>
        <v>0</v>
      </c>
      <c r="AM71" s="54" t="s">
        <v>1</v>
      </c>
    </row>
    <row r="72" spans="3:39" ht="9.75" customHeight="1">
      <c r="C72" s="49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54"/>
    </row>
    <row r="73" spans="2:39" ht="9.75" customHeight="1">
      <c r="B73" s="34" t="s">
        <v>88</v>
      </c>
      <c r="C73" s="43">
        <f>ROUND('公厘數'!B73*3.068*1.05,0)</f>
        <v>0</v>
      </c>
      <c r="D73" s="43">
        <f>ROUND('公厘數'!C73*3.068*1.05,0)</f>
        <v>36</v>
      </c>
      <c r="E73" s="43">
        <f>ROUND('公厘數'!D73*3.068*1.05,0)</f>
        <v>23</v>
      </c>
      <c r="F73" s="43">
        <f>ROUND('公厘數'!E73*3.068*1.05,0)</f>
        <v>0</v>
      </c>
      <c r="G73" s="43">
        <f>ROUND('公厘數'!F73*3.068*1.05,0)</f>
        <v>197</v>
      </c>
      <c r="H73" s="43">
        <f>ROUND('公厘數'!G73*3.068*1.05,0)</f>
        <v>161</v>
      </c>
      <c r="I73" s="43">
        <f>ROUND('公厘數'!H73*3.068*1.05,0)</f>
        <v>131</v>
      </c>
      <c r="J73" s="43">
        <f>ROUND('公厘數'!I73*3.068*1.05,0)</f>
        <v>184</v>
      </c>
      <c r="K73" s="43">
        <f>ROUND('公厘數'!J73*3.068*1.05,0)</f>
        <v>112</v>
      </c>
      <c r="L73" s="43">
        <f>ROUND('公厘數'!K73*3.068*1.05,0)</f>
        <v>190</v>
      </c>
      <c r="M73" s="43">
        <f>ROUND('公厘數'!L73*3.068*1.05,0)</f>
        <v>149</v>
      </c>
      <c r="N73" s="43">
        <f>ROUND('公厘數'!M73*3.068*1.05,0)</f>
        <v>94</v>
      </c>
      <c r="O73" s="43">
        <f>ROUND('公厘數'!N73*3.068*1.05,0)</f>
        <v>99</v>
      </c>
      <c r="P73" s="43">
        <f>ROUND('公厘數'!O73*3.068*1.05,0)</f>
        <v>120</v>
      </c>
      <c r="Q73" s="43">
        <f>ROUND('公厘數'!P73*3.068*1.05,0)</f>
        <v>118</v>
      </c>
      <c r="R73" s="43">
        <f>ROUND('公厘數'!Q73*3.068*1.05,0)</f>
        <v>117</v>
      </c>
      <c r="S73" s="43">
        <f>ROUND('公厘數'!R73*3.068*1.05,0)</f>
        <v>72</v>
      </c>
      <c r="T73" s="43">
        <f>ROUND('公厘數'!S73*3.068*1.05,0)</f>
        <v>100</v>
      </c>
      <c r="U73" s="43">
        <f>ROUND('公厘數'!T73*3.068*1.05,0)</f>
        <v>124</v>
      </c>
      <c r="V73" s="43">
        <f>ROUND('公厘數'!U73*3.068*1.05,0)</f>
        <v>78</v>
      </c>
      <c r="W73" s="43">
        <f>ROUND('公厘數'!V73*3.068*1.05,0)</f>
        <v>103</v>
      </c>
      <c r="X73" s="43">
        <f>ROUND('公厘數'!W73*3.068*1.05,0)</f>
        <v>78</v>
      </c>
      <c r="Y73" s="43">
        <f>ROUND('公厘數'!X73*3.068*1.05,0)</f>
        <v>52</v>
      </c>
      <c r="Z73" s="43">
        <f>ROUND('公厘數'!Y73*3.068*1.05,0)</f>
        <v>95</v>
      </c>
      <c r="AA73" s="43">
        <f>ROUND('公厘數'!Z73*3.068*1.05,0)</f>
        <v>67</v>
      </c>
      <c r="AB73" s="43">
        <f>ROUND('公厘數'!AA73*3.068*1.05,0)</f>
        <v>69</v>
      </c>
      <c r="AC73" s="43">
        <f>ROUND('公厘數'!AB73*3.068*1.05,0)</f>
        <v>44</v>
      </c>
      <c r="AD73" s="43">
        <f>ROUND('公厘數'!AC73*3.068*1.05,0)</f>
        <v>39</v>
      </c>
      <c r="AE73" s="43">
        <f>ROUND('公厘數'!AD73*3.068*1.05,0)</f>
        <v>35</v>
      </c>
      <c r="AF73" s="43">
        <f>ROUND('公厘數'!AE73*3.068*1.05,0)</f>
        <v>71</v>
      </c>
      <c r="AG73" s="43">
        <f>ROUND('公厘數'!AF73*3.068*1.05,0)</f>
        <v>46</v>
      </c>
      <c r="AH73" s="43">
        <f>ROUND('公厘數'!AG73*3.068*1.05,0)</f>
        <v>35</v>
      </c>
      <c r="AI73" s="43">
        <f>ROUND('公厘數'!AH73*3.068*1.05,0)</f>
        <v>19</v>
      </c>
      <c r="AJ73" s="43">
        <f>ROUND('公厘數'!AI73*3.068*1.05,0)</f>
        <v>50</v>
      </c>
      <c r="AK73" s="43">
        <f>ROUND('公厘數'!AJ73*3.068*1.05,0)</f>
        <v>136</v>
      </c>
      <c r="AL73" s="43">
        <f>ROUND('公厘數'!AK73*3.068*1.05,0)</f>
        <v>0</v>
      </c>
      <c r="AM73" s="54" t="s">
        <v>1</v>
      </c>
    </row>
    <row r="74" spans="2:39" ht="9.75" customHeight="1">
      <c r="B74" s="4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54"/>
    </row>
    <row r="75" spans="2:39" ht="16.5">
      <c r="B75" s="64" t="s">
        <v>89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</row>
    <row r="76" spans="2:39" ht="12.75" customHeight="1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</row>
    <row r="77" spans="2:39" ht="16.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</row>
    <row r="78" spans="1:35" ht="13.5" customHeight="1">
      <c r="A78" s="28"/>
      <c r="B78" s="28"/>
      <c r="C78" s="31" t="s">
        <v>92</v>
      </c>
      <c r="D78" s="31"/>
      <c r="E78" s="31"/>
      <c r="F78" s="31"/>
      <c r="G78" s="31"/>
      <c r="H78" s="31"/>
      <c r="I78" s="31"/>
      <c r="J78" s="31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</row>
    <row r="79" spans="1:35" ht="19.5" customHeight="1">
      <c r="A79" s="28"/>
      <c r="B79" s="28"/>
      <c r="C79" s="66" t="s">
        <v>93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1:35" ht="19.5">
      <c r="A80" s="28"/>
      <c r="B80" s="28"/>
      <c r="C80" s="29" t="s">
        <v>97</v>
      </c>
      <c r="D80" s="29"/>
      <c r="E80" s="29"/>
      <c r="F80" s="30"/>
      <c r="G80" s="30"/>
      <c r="H80" s="30"/>
      <c r="I80" s="31"/>
      <c r="J80" s="31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</row>
    <row r="81" spans="1:35" ht="19.5">
      <c r="A81" s="28"/>
      <c r="B81" s="28"/>
      <c r="C81" s="67" t="s">
        <v>94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28"/>
      <c r="AF81" s="28"/>
      <c r="AG81" s="28"/>
      <c r="AH81" s="28"/>
      <c r="AI81" s="28"/>
    </row>
    <row r="82" spans="3:35" ht="18.75" customHeight="1">
      <c r="C82" s="32" t="s">
        <v>96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</row>
  </sheetData>
  <sheetProtection/>
  <mergeCells count="752">
    <mergeCell ref="C79:AI79"/>
    <mergeCell ref="C81:AD81"/>
    <mergeCell ref="C20:K25"/>
    <mergeCell ref="M20:W27"/>
    <mergeCell ref="C27:K32"/>
    <mergeCell ref="C34:I47"/>
    <mergeCell ref="U47:U48"/>
    <mergeCell ref="P45:P46"/>
    <mergeCell ref="O47:O48"/>
    <mergeCell ref="Q45:Q46"/>
    <mergeCell ref="V47:V48"/>
    <mergeCell ref="B75:AM77"/>
    <mergeCell ref="AK73:AK74"/>
    <mergeCell ref="AC73:AC74"/>
    <mergeCell ref="AD73:AD74"/>
    <mergeCell ref="AE73:AE74"/>
    <mergeCell ref="AF73:AF74"/>
    <mergeCell ref="Y73:Y74"/>
    <mergeCell ref="Z73:Z74"/>
    <mergeCell ref="AA73:AA74"/>
    <mergeCell ref="AB73:AB74"/>
    <mergeCell ref="AL73:AL74"/>
    <mergeCell ref="AM73:AM74"/>
    <mergeCell ref="AG73:AG74"/>
    <mergeCell ref="AH73:AH74"/>
    <mergeCell ref="AI73:AI74"/>
    <mergeCell ref="AJ73:AJ74"/>
    <mergeCell ref="Q73:Q74"/>
    <mergeCell ref="R73:R74"/>
    <mergeCell ref="S73:S74"/>
    <mergeCell ref="T73:T74"/>
    <mergeCell ref="U73:U74"/>
    <mergeCell ref="V73:V74"/>
    <mergeCell ref="W73:W74"/>
    <mergeCell ref="X73:X74"/>
    <mergeCell ref="I73:I74"/>
    <mergeCell ref="J73:J74"/>
    <mergeCell ref="K73:K74"/>
    <mergeCell ref="L73:L74"/>
    <mergeCell ref="M73:M74"/>
    <mergeCell ref="N73:N74"/>
    <mergeCell ref="O73:O74"/>
    <mergeCell ref="P73:P74"/>
    <mergeCell ref="AL71:AL72"/>
    <mergeCell ref="AM71:AM72"/>
    <mergeCell ref="B73:B74"/>
    <mergeCell ref="C73:C74"/>
    <mergeCell ref="D73:D74"/>
    <mergeCell ref="E73:E74"/>
    <mergeCell ref="F73:F74"/>
    <mergeCell ref="G73:G74"/>
    <mergeCell ref="H73:H74"/>
    <mergeCell ref="AH71:AH72"/>
    <mergeCell ref="AI71:AI72"/>
    <mergeCell ref="AJ71:AJ72"/>
    <mergeCell ref="AK71:AK72"/>
    <mergeCell ref="AD71:AD72"/>
    <mergeCell ref="AE71:AE72"/>
    <mergeCell ref="AF71:AF72"/>
    <mergeCell ref="AG71:AG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N71:N72"/>
    <mergeCell ref="O71:O72"/>
    <mergeCell ref="P71:P72"/>
    <mergeCell ref="Q71:Q72"/>
    <mergeCell ref="R71:R72"/>
    <mergeCell ref="S71:S72"/>
    <mergeCell ref="T71:T72"/>
    <mergeCell ref="U71:U72"/>
    <mergeCell ref="F71:F72"/>
    <mergeCell ref="G71:G72"/>
    <mergeCell ref="H71:H72"/>
    <mergeCell ref="I71:I72"/>
    <mergeCell ref="J71:J72"/>
    <mergeCell ref="K71:K72"/>
    <mergeCell ref="L71:L72"/>
    <mergeCell ref="M71:M72"/>
    <mergeCell ref="C71:C72"/>
    <mergeCell ref="D71:D72"/>
    <mergeCell ref="E71:E72"/>
    <mergeCell ref="AM69:AM70"/>
    <mergeCell ref="AI69:AI70"/>
    <mergeCell ref="AJ69:AJ70"/>
    <mergeCell ref="AK69:AK70"/>
    <mergeCell ref="AL69:AL70"/>
    <mergeCell ref="AE69:AE70"/>
    <mergeCell ref="AF69:AF70"/>
    <mergeCell ref="AG69:AG70"/>
    <mergeCell ref="AH69:AH70"/>
    <mergeCell ref="AA69:AA70"/>
    <mergeCell ref="AB69:AB70"/>
    <mergeCell ref="AC69:AC70"/>
    <mergeCell ref="AD69:AD70"/>
    <mergeCell ref="S69:S70"/>
    <mergeCell ref="T69:T70"/>
    <mergeCell ref="U69:U70"/>
    <mergeCell ref="V69:V70"/>
    <mergeCell ref="W69:W70"/>
    <mergeCell ref="X69:X70"/>
    <mergeCell ref="Y69:Y70"/>
    <mergeCell ref="Z69:Z70"/>
    <mergeCell ref="K69:K70"/>
    <mergeCell ref="L69:L70"/>
    <mergeCell ref="M69:M70"/>
    <mergeCell ref="N69:N70"/>
    <mergeCell ref="O69:O70"/>
    <mergeCell ref="P69:P70"/>
    <mergeCell ref="Q69:Q70"/>
    <mergeCell ref="R69:R70"/>
    <mergeCell ref="AK67:AK68"/>
    <mergeCell ref="AL67:AL68"/>
    <mergeCell ref="AM67:AM68"/>
    <mergeCell ref="D69:D70"/>
    <mergeCell ref="E69:E70"/>
    <mergeCell ref="F69:F70"/>
    <mergeCell ref="G69:G70"/>
    <mergeCell ref="H69:H70"/>
    <mergeCell ref="I69:I70"/>
    <mergeCell ref="J69:J70"/>
    <mergeCell ref="AC67:AC68"/>
    <mergeCell ref="AD67:AD68"/>
    <mergeCell ref="AE67:AE68"/>
    <mergeCell ref="AF67:AF68"/>
    <mergeCell ref="AG67:AG68"/>
    <mergeCell ref="AH67:AH68"/>
    <mergeCell ref="AI67:AI68"/>
    <mergeCell ref="AJ67:AJ68"/>
    <mergeCell ref="U67:U68"/>
    <mergeCell ref="V67:V68"/>
    <mergeCell ref="W67:W68"/>
    <mergeCell ref="X67:X68"/>
    <mergeCell ref="Y67:Y68"/>
    <mergeCell ref="Z67:Z68"/>
    <mergeCell ref="AA67:AA68"/>
    <mergeCell ref="AB67:AB68"/>
    <mergeCell ref="M67:M68"/>
    <mergeCell ref="N67:N68"/>
    <mergeCell ref="O67:O68"/>
    <mergeCell ref="P67:P68"/>
    <mergeCell ref="Q67:Q68"/>
    <mergeCell ref="R67:R68"/>
    <mergeCell ref="S67:S68"/>
    <mergeCell ref="T67:T68"/>
    <mergeCell ref="AL65:AL66"/>
    <mergeCell ref="AM65:AM66"/>
    <mergeCell ref="E67:E68"/>
    <mergeCell ref="F67:F68"/>
    <mergeCell ref="G67:G68"/>
    <mergeCell ref="H67:H68"/>
    <mergeCell ref="I67:I68"/>
    <mergeCell ref="J67:J68"/>
    <mergeCell ref="K67:K68"/>
    <mergeCell ref="L67:L68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C65:AC66"/>
    <mergeCell ref="V65:V66"/>
    <mergeCell ref="W65:W66"/>
    <mergeCell ref="X65:X66"/>
    <mergeCell ref="Y65:Y66"/>
    <mergeCell ref="J65:J66"/>
    <mergeCell ref="K65:K66"/>
    <mergeCell ref="R65:R66"/>
    <mergeCell ref="S65:S66"/>
    <mergeCell ref="N65:N66"/>
    <mergeCell ref="O65:O66"/>
    <mergeCell ref="P65:P66"/>
    <mergeCell ref="Q65:Q66"/>
    <mergeCell ref="F65:F66"/>
    <mergeCell ref="G65:G66"/>
    <mergeCell ref="H65:H66"/>
    <mergeCell ref="I65:I66"/>
    <mergeCell ref="AJ61:AJ62"/>
    <mergeCell ref="AD61:AD62"/>
    <mergeCell ref="AE61:AE62"/>
    <mergeCell ref="AF61:AF62"/>
    <mergeCell ref="AG61:AG62"/>
    <mergeCell ref="L65:L66"/>
    <mergeCell ref="M65:M66"/>
    <mergeCell ref="AH61:AH62"/>
    <mergeCell ref="AI61:AI62"/>
    <mergeCell ref="Z61:Z62"/>
    <mergeCell ref="T65:T66"/>
    <mergeCell ref="U65:U66"/>
    <mergeCell ref="Z65:Z66"/>
    <mergeCell ref="AA65:AA66"/>
    <mergeCell ref="AB65:AB66"/>
    <mergeCell ref="AB61:AB62"/>
    <mergeCell ref="AC61:AC62"/>
    <mergeCell ref="V61:V62"/>
    <mergeCell ref="W61:W62"/>
    <mergeCell ref="X61:X62"/>
    <mergeCell ref="Y61:Y62"/>
    <mergeCell ref="AD59:AD60"/>
    <mergeCell ref="AE59:AE60"/>
    <mergeCell ref="AB59:AB60"/>
    <mergeCell ref="AC59:AC60"/>
    <mergeCell ref="O61:O62"/>
    <mergeCell ref="R61:R62"/>
    <mergeCell ref="S61:S62"/>
    <mergeCell ref="T61:T62"/>
    <mergeCell ref="K61:K62"/>
    <mergeCell ref="L61:L62"/>
    <mergeCell ref="M61:M62"/>
    <mergeCell ref="N61:N62"/>
    <mergeCell ref="AJ59:AJ60"/>
    <mergeCell ref="AF59:AF60"/>
    <mergeCell ref="AG59:AG60"/>
    <mergeCell ref="AH59:AH60"/>
    <mergeCell ref="AI59:AI60"/>
    <mergeCell ref="P61:P62"/>
    <mergeCell ref="Q61:Q62"/>
    <mergeCell ref="Z59:Z60"/>
    <mergeCell ref="AA59:AA60"/>
    <mergeCell ref="U61:U62"/>
    <mergeCell ref="V59:V60"/>
    <mergeCell ref="W59:W60"/>
    <mergeCell ref="AA61:AA62"/>
    <mergeCell ref="AJ57:AJ58"/>
    <mergeCell ref="AE57:AE58"/>
    <mergeCell ref="AF57:AF58"/>
    <mergeCell ref="AG57:AG58"/>
    <mergeCell ref="AH57:AH58"/>
    <mergeCell ref="O59:O60"/>
    <mergeCell ref="P59:P60"/>
    <mergeCell ref="Q59:Q60"/>
    <mergeCell ref="AI57:AI58"/>
    <mergeCell ref="X59:X60"/>
    <mergeCell ref="Y59:Y60"/>
    <mergeCell ref="R59:R60"/>
    <mergeCell ref="S59:S60"/>
    <mergeCell ref="T59:T60"/>
    <mergeCell ref="U59:U60"/>
    <mergeCell ref="AD57:AD58"/>
    <mergeCell ref="W57:W58"/>
    <mergeCell ref="X57:X58"/>
    <mergeCell ref="Y57:Y58"/>
    <mergeCell ref="Z57:Z58"/>
    <mergeCell ref="AA57:AA58"/>
    <mergeCell ref="AB57:AB58"/>
    <mergeCell ref="AH55:AH56"/>
    <mergeCell ref="AI55:AI56"/>
    <mergeCell ref="AF55:AF56"/>
    <mergeCell ref="AG55:AG56"/>
    <mergeCell ref="AD55:AD56"/>
    <mergeCell ref="AE55:AE56"/>
    <mergeCell ref="R57:R58"/>
    <mergeCell ref="S57:S58"/>
    <mergeCell ref="T57:T58"/>
    <mergeCell ref="U57:U58"/>
    <mergeCell ref="Z55:Z56"/>
    <mergeCell ref="AA55:AA56"/>
    <mergeCell ref="V57:V58"/>
    <mergeCell ref="AC57:AC58"/>
    <mergeCell ref="Q55:Q56"/>
    <mergeCell ref="R55:R56"/>
    <mergeCell ref="AJ55:AJ56"/>
    <mergeCell ref="K57:K58"/>
    <mergeCell ref="L57:L58"/>
    <mergeCell ref="M57:M58"/>
    <mergeCell ref="N57:N58"/>
    <mergeCell ref="O57:O58"/>
    <mergeCell ref="P57:P58"/>
    <mergeCell ref="Q57:Q58"/>
    <mergeCell ref="W53:W54"/>
    <mergeCell ref="AB55:AB56"/>
    <mergeCell ref="AC55:AC56"/>
    <mergeCell ref="Z53:Z54"/>
    <mergeCell ref="AA53:AA54"/>
    <mergeCell ref="AD53:AD54"/>
    <mergeCell ref="AE53:AE54"/>
    <mergeCell ref="AF53:AF54"/>
    <mergeCell ref="AG53:AG54"/>
    <mergeCell ref="X53:X54"/>
    <mergeCell ref="Y53:Y54"/>
    <mergeCell ref="L55:L56"/>
    <mergeCell ref="U55:U56"/>
    <mergeCell ref="V55:V56"/>
    <mergeCell ref="W55:W56"/>
    <mergeCell ref="X55:X56"/>
    <mergeCell ref="Y55:Y56"/>
    <mergeCell ref="S55:S56"/>
    <mergeCell ref="T55:T56"/>
    <mergeCell ref="W63:W6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AK33:AK34"/>
    <mergeCell ref="AK35:AK36"/>
    <mergeCell ref="S63:S64"/>
    <mergeCell ref="T63:T64"/>
    <mergeCell ref="U63:U64"/>
    <mergeCell ref="V63:V64"/>
    <mergeCell ref="AK47:AK48"/>
    <mergeCell ref="AK49:AK50"/>
    <mergeCell ref="AK51:AK52"/>
    <mergeCell ref="AK53:AK54"/>
    <mergeCell ref="AK3:AK4"/>
    <mergeCell ref="AM59:AM60"/>
    <mergeCell ref="AM55:AM56"/>
    <mergeCell ref="AM57:AM58"/>
    <mergeCell ref="AL51:AL52"/>
    <mergeCell ref="AM39:AM40"/>
    <mergeCell ref="AK37:AK38"/>
    <mergeCell ref="AK39:AK40"/>
    <mergeCell ref="AK41:AK42"/>
    <mergeCell ref="AK43:AK44"/>
    <mergeCell ref="AM61:AM62"/>
    <mergeCell ref="AM63:AM64"/>
    <mergeCell ref="AL59:AL60"/>
    <mergeCell ref="AL61:AL62"/>
    <mergeCell ref="AL63:AL64"/>
    <mergeCell ref="AM41:AM42"/>
    <mergeCell ref="AM43:AM44"/>
    <mergeCell ref="AK17:AK18"/>
    <mergeCell ref="AK19:AK20"/>
    <mergeCell ref="AK21:AK22"/>
    <mergeCell ref="AK23:AK24"/>
    <mergeCell ref="AK25:AK26"/>
    <mergeCell ref="AK27:AK28"/>
    <mergeCell ref="AK29:AK30"/>
    <mergeCell ref="AK31:AK32"/>
    <mergeCell ref="AH49:AH50"/>
    <mergeCell ref="AI49:AI50"/>
    <mergeCell ref="AK63:AK64"/>
    <mergeCell ref="AL57:AL58"/>
    <mergeCell ref="AH51:AH52"/>
    <mergeCell ref="AK55:AK56"/>
    <mergeCell ref="AK57:AK58"/>
    <mergeCell ref="AK59:AK60"/>
    <mergeCell ref="AJ63:AJ64"/>
    <mergeCell ref="AK61:AK62"/>
    <mergeCell ref="AL55:AL56"/>
    <mergeCell ref="AI51:AI52"/>
    <mergeCell ref="AJ47:AJ48"/>
    <mergeCell ref="AJ49:AJ50"/>
    <mergeCell ref="AJ51:AJ52"/>
    <mergeCell ref="AI53:AI54"/>
    <mergeCell ref="AJ53:AJ54"/>
    <mergeCell ref="AM51:AM52"/>
    <mergeCell ref="AC53:AC54"/>
    <mergeCell ref="AM53:AM54"/>
    <mergeCell ref="AL53:AL54"/>
    <mergeCell ref="AD51:AD52"/>
    <mergeCell ref="AC51:AC52"/>
    <mergeCell ref="AG51:AG52"/>
    <mergeCell ref="AF51:AF52"/>
    <mergeCell ref="AE51:AE52"/>
    <mergeCell ref="AH53:AH54"/>
    <mergeCell ref="AM45:AM46"/>
    <mergeCell ref="AL47:AL48"/>
    <mergeCell ref="AL49:AL50"/>
    <mergeCell ref="AM47:AM48"/>
    <mergeCell ref="AM49:AM50"/>
    <mergeCell ref="AH47:AH48"/>
    <mergeCell ref="AI47:AI48"/>
    <mergeCell ref="AI39:AI40"/>
    <mergeCell ref="AI41:AI42"/>
    <mergeCell ref="AI43:AI44"/>
    <mergeCell ref="AK45:AK46"/>
    <mergeCell ref="AL39:AL40"/>
    <mergeCell ref="AL41:AL42"/>
    <mergeCell ref="AL43:AL44"/>
    <mergeCell ref="AL45:AL46"/>
    <mergeCell ref="AH39:AH40"/>
    <mergeCell ref="AH41:AH42"/>
    <mergeCell ref="AH43:AH44"/>
    <mergeCell ref="AH45:AH46"/>
    <mergeCell ref="AI45:AI46"/>
    <mergeCell ref="AJ39:AJ40"/>
    <mergeCell ref="AJ41:AJ42"/>
    <mergeCell ref="AJ43:AJ44"/>
    <mergeCell ref="AJ45:AJ46"/>
    <mergeCell ref="AE49:AE50"/>
    <mergeCell ref="AG47:AG48"/>
    <mergeCell ref="AG49:AG50"/>
    <mergeCell ref="AG39:AG40"/>
    <mergeCell ref="AG41:AG42"/>
    <mergeCell ref="AG43:AG44"/>
    <mergeCell ref="AG45:AG46"/>
    <mergeCell ref="AF49:AF50"/>
    <mergeCell ref="AE39:AE40"/>
    <mergeCell ref="AE41:AE42"/>
    <mergeCell ref="AE43:AE44"/>
    <mergeCell ref="AE45:AE46"/>
    <mergeCell ref="AF39:AF40"/>
    <mergeCell ref="AF41:AF42"/>
    <mergeCell ref="AF43:AF44"/>
    <mergeCell ref="AF45:AF46"/>
    <mergeCell ref="AE47:AE48"/>
    <mergeCell ref="AB47:AB48"/>
    <mergeCell ref="AB49:AB50"/>
    <mergeCell ref="AD39:AD40"/>
    <mergeCell ref="AD41:AD42"/>
    <mergeCell ref="AD43:AD44"/>
    <mergeCell ref="AD45:AD46"/>
    <mergeCell ref="AD47:AD48"/>
    <mergeCell ref="AD49:AD50"/>
    <mergeCell ref="AB39:AB40"/>
    <mergeCell ref="T47:T48"/>
    <mergeCell ref="R49:R50"/>
    <mergeCell ref="R47:R48"/>
    <mergeCell ref="R45:R46"/>
    <mergeCell ref="S45:S46"/>
    <mergeCell ref="S47:S48"/>
    <mergeCell ref="S49:S50"/>
    <mergeCell ref="AB41:AB42"/>
    <mergeCell ref="AB43:AB44"/>
    <mergeCell ref="AB45:AB46"/>
    <mergeCell ref="X47:X48"/>
    <mergeCell ref="Y47:Y48"/>
    <mergeCell ref="Z47:Z48"/>
    <mergeCell ref="AA47:AA48"/>
    <mergeCell ref="Q49:Q50"/>
    <mergeCell ref="Q51:Q52"/>
    <mergeCell ref="N51:N52"/>
    <mergeCell ref="P47:P48"/>
    <mergeCell ref="Q47:Q48"/>
    <mergeCell ref="L63:L64"/>
    <mergeCell ref="P49:P50"/>
    <mergeCell ref="P51:P52"/>
    <mergeCell ref="O49:O50"/>
    <mergeCell ref="O51:O52"/>
    <mergeCell ref="M55:M56"/>
    <mergeCell ref="N55:N56"/>
    <mergeCell ref="O55:O56"/>
    <mergeCell ref="P55:P56"/>
    <mergeCell ref="N59:N60"/>
    <mergeCell ref="H63:H64"/>
    <mergeCell ref="I63:I64"/>
    <mergeCell ref="H61:H62"/>
    <mergeCell ref="J63:J64"/>
    <mergeCell ref="I61:I62"/>
    <mergeCell ref="J61:J62"/>
    <mergeCell ref="M63:M64"/>
    <mergeCell ref="K55:K56"/>
    <mergeCell ref="R63:R64"/>
    <mergeCell ref="N63:N64"/>
    <mergeCell ref="O63:O64"/>
    <mergeCell ref="P63:P64"/>
    <mergeCell ref="Q63:Q64"/>
    <mergeCell ref="L59:L60"/>
    <mergeCell ref="M59:M60"/>
    <mergeCell ref="K63:K64"/>
    <mergeCell ref="R51:R52"/>
    <mergeCell ref="S51:S52"/>
    <mergeCell ref="AH63:AH64"/>
    <mergeCell ref="AI63:AI64"/>
    <mergeCell ref="AD63:AD64"/>
    <mergeCell ref="AE63:AE64"/>
    <mergeCell ref="AF63:AF64"/>
    <mergeCell ref="AG63:AG64"/>
    <mergeCell ref="AB63:AB64"/>
    <mergeCell ref="AC63:AC64"/>
    <mergeCell ref="AB51:AB52"/>
    <mergeCell ref="X63:X64"/>
    <mergeCell ref="Y63:Y64"/>
    <mergeCell ref="Z63:Z64"/>
    <mergeCell ref="AA63:AA64"/>
    <mergeCell ref="X51:X52"/>
    <mergeCell ref="Y51:Y52"/>
    <mergeCell ref="Z51:Z52"/>
    <mergeCell ref="AA51:AA52"/>
    <mergeCell ref="AB53:AB54"/>
    <mergeCell ref="T49:T50"/>
    <mergeCell ref="U49:U50"/>
    <mergeCell ref="V49:V50"/>
    <mergeCell ref="W49:W50"/>
    <mergeCell ref="T51:T52"/>
    <mergeCell ref="U51:U52"/>
    <mergeCell ref="V51:V52"/>
    <mergeCell ref="W51:W52"/>
    <mergeCell ref="T45:T46"/>
    <mergeCell ref="U45:U46"/>
    <mergeCell ref="V45:V46"/>
    <mergeCell ref="W45:W46"/>
    <mergeCell ref="X49:X50"/>
    <mergeCell ref="Y49:Y50"/>
    <mergeCell ref="W47:W48"/>
    <mergeCell ref="AA43:AA44"/>
    <mergeCell ref="X45:X46"/>
    <mergeCell ref="Y45:Y46"/>
    <mergeCell ref="Z49:Z50"/>
    <mergeCell ref="AA49:AA50"/>
    <mergeCell ref="V43:V44"/>
    <mergeCell ref="Z45:Z46"/>
    <mergeCell ref="X43:X44"/>
    <mergeCell ref="U39:U40"/>
    <mergeCell ref="U43:U44"/>
    <mergeCell ref="U41:U42"/>
    <mergeCell ref="W43:W44"/>
    <mergeCell ref="Z43:Z44"/>
    <mergeCell ref="Y43:Y44"/>
    <mergeCell ref="X41:X42"/>
    <mergeCell ref="W39:W40"/>
    <mergeCell ref="X39:X40"/>
    <mergeCell ref="Y39:Y40"/>
    <mergeCell ref="V41:V42"/>
    <mergeCell ref="W41:W42"/>
    <mergeCell ref="V39:V40"/>
    <mergeCell ref="Z39:Z40"/>
    <mergeCell ref="Y41:Y42"/>
    <mergeCell ref="Z41:Z42"/>
    <mergeCell ref="AC49:AC50"/>
    <mergeCell ref="AA39:AA40"/>
    <mergeCell ref="AA41:AA42"/>
    <mergeCell ref="AA45:AA46"/>
    <mergeCell ref="AC39:AC40"/>
    <mergeCell ref="AC41:AC42"/>
    <mergeCell ref="AC43:AC44"/>
    <mergeCell ref="AC45:AC46"/>
    <mergeCell ref="AC47:AC48"/>
    <mergeCell ref="AM29:AM30"/>
    <mergeCell ref="AM31:AM32"/>
    <mergeCell ref="AM33:AM34"/>
    <mergeCell ref="AM35:AM36"/>
    <mergeCell ref="AM37:AM38"/>
    <mergeCell ref="AL29:AL30"/>
    <mergeCell ref="AL31:AL32"/>
    <mergeCell ref="AF47:AF48"/>
    <mergeCell ref="AL33:AL34"/>
    <mergeCell ref="AL35:AL36"/>
    <mergeCell ref="AI37:AI38"/>
    <mergeCell ref="AD37:AD38"/>
    <mergeCell ref="AJ37:AJ38"/>
    <mergeCell ref="AG37:AG38"/>
    <mergeCell ref="AH37:AH38"/>
    <mergeCell ref="AE37:AE38"/>
    <mergeCell ref="AF37:AF38"/>
    <mergeCell ref="AL37:AL38"/>
    <mergeCell ref="AJ31:AJ32"/>
    <mergeCell ref="AJ33:AJ34"/>
    <mergeCell ref="AJ35:AJ36"/>
    <mergeCell ref="AI29:AI30"/>
    <mergeCell ref="AI31:AI32"/>
    <mergeCell ref="AI33:AI34"/>
    <mergeCell ref="AI35:AI36"/>
    <mergeCell ref="AH31:AH32"/>
    <mergeCell ref="AH33:AH34"/>
    <mergeCell ref="AH35:AH36"/>
    <mergeCell ref="AG29:AG30"/>
    <mergeCell ref="AG31:AG32"/>
    <mergeCell ref="AG33:AG34"/>
    <mergeCell ref="AG35:AG36"/>
    <mergeCell ref="AF31:AF32"/>
    <mergeCell ref="AF33:AF34"/>
    <mergeCell ref="AF35:AF36"/>
    <mergeCell ref="AE29:AE30"/>
    <mergeCell ref="AE31:AE32"/>
    <mergeCell ref="AE33:AE34"/>
    <mergeCell ref="AE35:AE36"/>
    <mergeCell ref="AD31:AD32"/>
    <mergeCell ref="AD33:AD34"/>
    <mergeCell ref="AD35:AD36"/>
    <mergeCell ref="AB37:AB38"/>
    <mergeCell ref="AC31:AC32"/>
    <mergeCell ref="AC33:AC34"/>
    <mergeCell ref="AC35:AC36"/>
    <mergeCell ref="AC37:AC38"/>
    <mergeCell ref="AB31:AB32"/>
    <mergeCell ref="AB33:AB34"/>
    <mergeCell ref="AB35:AB36"/>
    <mergeCell ref="Z35:Z36"/>
    <mergeCell ref="AA31:AA32"/>
    <mergeCell ref="AA33:AA34"/>
    <mergeCell ref="AA35:AA36"/>
    <mergeCell ref="AL27:AL28"/>
    <mergeCell ref="Z27:Z28"/>
    <mergeCell ref="AA27:AA28"/>
    <mergeCell ref="AB29:AB30"/>
    <mergeCell ref="AA29:AA30"/>
    <mergeCell ref="AD29:AD30"/>
    <mergeCell ref="AC29:AC30"/>
    <mergeCell ref="AF29:AF30"/>
    <mergeCell ref="AH29:AH30"/>
    <mergeCell ref="AJ29:AJ30"/>
    <mergeCell ref="AA37:AA38"/>
    <mergeCell ref="Y29:Y30"/>
    <mergeCell ref="Z29:Z30"/>
    <mergeCell ref="Z31:Z32"/>
    <mergeCell ref="Z33:Z34"/>
    <mergeCell ref="Z37:Z38"/>
    <mergeCell ref="Y37:Y38"/>
    <mergeCell ref="Y35:Y36"/>
    <mergeCell ref="Y33:Y34"/>
    <mergeCell ref="Y31:Y32"/>
    <mergeCell ref="U37:U38"/>
    <mergeCell ref="V37:V38"/>
    <mergeCell ref="W37:W38"/>
    <mergeCell ref="X37:X38"/>
    <mergeCell ref="AM25:AM26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M27:AM28"/>
    <mergeCell ref="AM23:AM24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L25:AL26"/>
    <mergeCell ref="AM21:AM22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L23:AL24"/>
    <mergeCell ref="AJ21:AJ22"/>
    <mergeCell ref="AF19:AF20"/>
    <mergeCell ref="AE19:AE20"/>
    <mergeCell ref="AL21:AL22"/>
    <mergeCell ref="AF21:AF22"/>
    <mergeCell ref="AG21:AG22"/>
    <mergeCell ref="AH21:AH22"/>
    <mergeCell ref="AI21:AI22"/>
    <mergeCell ref="AD19:AD20"/>
    <mergeCell ref="AC21:AC22"/>
    <mergeCell ref="AD21:AD22"/>
    <mergeCell ref="AE21:AE22"/>
    <mergeCell ref="AC19:AC20"/>
    <mergeCell ref="AM17:AM18"/>
    <mergeCell ref="AG15:AG16"/>
    <mergeCell ref="AM19:AM20"/>
    <mergeCell ref="AL19:AL20"/>
    <mergeCell ref="AJ19:AJ20"/>
    <mergeCell ref="AI19:AI20"/>
    <mergeCell ref="AH19:AH20"/>
    <mergeCell ref="AG19:AG20"/>
    <mergeCell ref="AJ17:AJ18"/>
    <mergeCell ref="AL17:AL18"/>
    <mergeCell ref="G63:G64"/>
    <mergeCell ref="AF15:AF16"/>
    <mergeCell ref="AM11:AM12"/>
    <mergeCell ref="AG13:AG14"/>
    <mergeCell ref="AH13:AH14"/>
    <mergeCell ref="AI13:AI14"/>
    <mergeCell ref="AJ13:AJ14"/>
    <mergeCell ref="AL13:AL14"/>
    <mergeCell ref="AM13:AM14"/>
    <mergeCell ref="AM15:AM16"/>
    <mergeCell ref="E3:AI6"/>
    <mergeCell ref="AI7:AI8"/>
    <mergeCell ref="AH9:AH10"/>
    <mergeCell ref="AG11:AG12"/>
    <mergeCell ref="I59:I60"/>
    <mergeCell ref="M51:M52"/>
    <mergeCell ref="L53:L54"/>
    <mergeCell ref="M53:M54"/>
    <mergeCell ref="J59:J60"/>
    <mergeCell ref="K59:K60"/>
    <mergeCell ref="AI9:AI10"/>
    <mergeCell ref="AH11:AH12"/>
    <mergeCell ref="AI11:AI12"/>
    <mergeCell ref="J57:J58"/>
    <mergeCell ref="AF17:AF18"/>
    <mergeCell ref="AG17:AG18"/>
    <mergeCell ref="AH17:AH18"/>
    <mergeCell ref="AI17:AI18"/>
    <mergeCell ref="E12:AE14"/>
    <mergeCell ref="AF13:AF14"/>
    <mergeCell ref="C49:I57"/>
    <mergeCell ref="N49:N50"/>
    <mergeCell ref="T37:T38"/>
    <mergeCell ref="S39:S40"/>
    <mergeCell ref="R41:R42"/>
    <mergeCell ref="Q43:Q44"/>
    <mergeCell ref="T39:T40"/>
    <mergeCell ref="T43:T44"/>
    <mergeCell ref="R43:R44"/>
    <mergeCell ref="S41:S42"/>
    <mergeCell ref="S43:S44"/>
    <mergeCell ref="T41:T42"/>
    <mergeCell ref="X29:X30"/>
    <mergeCell ref="W31:W32"/>
    <mergeCell ref="V33:V34"/>
    <mergeCell ref="U35:U36"/>
    <mergeCell ref="X31:X32"/>
    <mergeCell ref="W33:W34"/>
    <mergeCell ref="W35:W36"/>
    <mergeCell ref="V35:V36"/>
    <mergeCell ref="AE15:AE16"/>
    <mergeCell ref="AD17:AD18"/>
    <mergeCell ref="E15:AC17"/>
    <mergeCell ref="AE17:AE18"/>
    <mergeCell ref="C18:O18"/>
    <mergeCell ref="AJ15:AJ16"/>
    <mergeCell ref="AL15:AL16"/>
    <mergeCell ref="AH15:AH16"/>
    <mergeCell ref="AI15:AI16"/>
    <mergeCell ref="AK15:AK16"/>
    <mergeCell ref="AB25:AB26"/>
    <mergeCell ref="AB23:AB24"/>
    <mergeCell ref="X35:X36"/>
    <mergeCell ref="AB21:AB22"/>
    <mergeCell ref="AA23:AA24"/>
    <mergeCell ref="Z25:Z26"/>
    <mergeCell ref="Y27:Y28"/>
    <mergeCell ref="AA25:AA26"/>
    <mergeCell ref="AB27:AB28"/>
    <mergeCell ref="X33:X34"/>
    <mergeCell ref="AM5:AM6"/>
    <mergeCell ref="AM7:AM8"/>
    <mergeCell ref="AM9:AM10"/>
    <mergeCell ref="AJ5:AJ6"/>
    <mergeCell ref="AK5:AK6"/>
    <mergeCell ref="AL5:AL6"/>
    <mergeCell ref="AJ9:AJ10"/>
    <mergeCell ref="AK9:AK10"/>
    <mergeCell ref="AL9:AL10"/>
    <mergeCell ref="AK13:AK14"/>
    <mergeCell ref="AJ7:AJ8"/>
    <mergeCell ref="AK7:AK8"/>
    <mergeCell ref="AL7:AL8"/>
    <mergeCell ref="AL11:AL12"/>
    <mergeCell ref="AJ11:AJ12"/>
    <mergeCell ref="AK11:AK12"/>
    <mergeCell ref="AL1:AL2"/>
    <mergeCell ref="AM1:AM2"/>
    <mergeCell ref="AL3:AL4"/>
    <mergeCell ref="AM3:AM4"/>
  </mergeCells>
  <printOptions horizontalCentered="1" verticalCentered="1"/>
  <pageMargins left="0.3937007874015748" right="0.3937007874015748" top="0.1968503937007874" bottom="0.16" header="0.41" footer="0.5118110236220472"/>
  <pageSetup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2" sqref="B2"/>
    </sheetView>
  </sheetViews>
  <sheetFormatPr defaultColWidth="9.00390625" defaultRowHeight="16.5"/>
  <cols>
    <col min="1" max="1" width="15.625" style="0" customWidth="1"/>
    <col min="4" max="5" width="15.625" style="0" customWidth="1"/>
  </cols>
  <sheetData>
    <row r="1" spans="1:5" ht="16.5">
      <c r="A1" s="14" t="s">
        <v>48</v>
      </c>
      <c r="B1" s="9">
        <v>1</v>
      </c>
      <c r="C1" s="10" t="s">
        <v>12</v>
      </c>
      <c r="D1" s="11"/>
      <c r="E1" s="12"/>
    </row>
    <row r="2" spans="1:5" ht="16.5">
      <c r="A2" s="15" t="s">
        <v>49</v>
      </c>
      <c r="B2" s="16">
        <f>ROUND(B3*B1*1.05,0)</f>
        <v>3</v>
      </c>
      <c r="C2" s="13"/>
      <c r="D2" s="11"/>
      <c r="E2" s="11"/>
    </row>
    <row r="3" spans="1:5" ht="16.5">
      <c r="A3" s="17" t="s">
        <v>50</v>
      </c>
      <c r="B3" s="17">
        <v>3.068</v>
      </c>
      <c r="C3" s="10"/>
      <c r="D3" s="11"/>
      <c r="E3" s="11"/>
    </row>
    <row r="4" spans="1:2" ht="16.5">
      <c r="A4" s="18" t="s">
        <v>51</v>
      </c>
      <c r="B4" s="19">
        <f>ROUND(B1*B3*1.05,0)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4"/>
  <sheetViews>
    <sheetView view="pageBreakPreview" zoomScale="85" zoomScaleSheetLayoutView="85" zoomScalePageLayoutView="0" workbookViewId="0" topLeftCell="C28">
      <selection activeCell="AD65" sqref="AD65:AD66"/>
    </sheetView>
  </sheetViews>
  <sheetFormatPr defaultColWidth="9.00390625" defaultRowHeight="16.5"/>
  <cols>
    <col min="1" max="43" width="4.625" style="6" customWidth="1"/>
    <col min="44" max="16384" width="9.00390625" style="6" customWidth="1"/>
  </cols>
  <sheetData>
    <row r="1" spans="4:38" ht="9.7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J1" s="7"/>
      <c r="AK1" s="35" t="s">
        <v>13</v>
      </c>
      <c r="AL1" s="37" t="s">
        <v>14</v>
      </c>
    </row>
    <row r="2" spans="4:38" ht="9.75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J2" s="8"/>
      <c r="AK2" s="36"/>
      <c r="AL2" s="38"/>
    </row>
    <row r="3" spans="4:38" ht="9.75" customHeight="1">
      <c r="D3" s="84" t="s">
        <v>15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20"/>
      <c r="AJ3" s="92" t="s">
        <v>16</v>
      </c>
      <c r="AK3" s="79">
        <v>46.6</v>
      </c>
      <c r="AL3" s="41" t="s">
        <v>57</v>
      </c>
    </row>
    <row r="4" spans="4:38" ht="9.75" customHeight="1"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20"/>
      <c r="AJ4" s="93"/>
      <c r="AK4" s="80"/>
      <c r="AL4" s="42"/>
    </row>
    <row r="5" spans="4:38" ht="9.75" customHeight="1"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62" t="s">
        <v>17</v>
      </c>
      <c r="AJ5" s="79">
        <v>44.4</v>
      </c>
      <c r="AK5" s="79">
        <v>8.3</v>
      </c>
      <c r="AL5" s="41" t="s">
        <v>57</v>
      </c>
    </row>
    <row r="6" spans="4:38" ht="9.75" customHeight="1"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63"/>
      <c r="AJ6" s="80"/>
      <c r="AK6" s="80"/>
      <c r="AL6" s="42"/>
    </row>
    <row r="7" spans="4:38" ht="9.75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62" t="s">
        <v>18</v>
      </c>
      <c r="AI7" s="73">
        <v>14.5</v>
      </c>
      <c r="AJ7" s="81">
        <v>40.3</v>
      </c>
      <c r="AK7" s="81">
        <v>9.2</v>
      </c>
      <c r="AL7" s="41" t="s">
        <v>57</v>
      </c>
    </row>
    <row r="8" spans="4:38" ht="9.75" customHeight="1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0"/>
      <c r="AH8" s="63"/>
      <c r="AI8" s="74"/>
      <c r="AJ8" s="82"/>
      <c r="AK8" s="82"/>
      <c r="AL8" s="42"/>
    </row>
    <row r="9" spans="4:38" ht="9.75" customHeight="1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62" t="s">
        <v>19</v>
      </c>
      <c r="AH9" s="73">
        <v>13.5</v>
      </c>
      <c r="AI9" s="73">
        <v>26.2</v>
      </c>
      <c r="AJ9" s="81">
        <v>31.7</v>
      </c>
      <c r="AK9" s="81">
        <v>15.3</v>
      </c>
      <c r="AL9" s="41" t="s">
        <v>57</v>
      </c>
    </row>
    <row r="10" spans="4:38" ht="9.75" customHeight="1"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63"/>
      <c r="AH10" s="74"/>
      <c r="AI10" s="74"/>
      <c r="AJ10" s="82"/>
      <c r="AK10" s="82"/>
      <c r="AL10" s="42"/>
    </row>
    <row r="11" spans="4:38" ht="9.75" customHeight="1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0"/>
      <c r="AF11" s="62" t="s">
        <v>20</v>
      </c>
      <c r="AG11" s="77">
        <f>4.6+3.4</f>
        <v>8</v>
      </c>
      <c r="AH11" s="73">
        <v>16.9</v>
      </c>
      <c r="AI11" s="73">
        <v>30.1</v>
      </c>
      <c r="AJ11" s="81">
        <v>31</v>
      </c>
      <c r="AK11" s="81">
        <v>23</v>
      </c>
      <c r="AL11" s="41" t="s">
        <v>57</v>
      </c>
    </row>
    <row r="12" spans="4:38" ht="9.75" customHeight="1">
      <c r="D12" s="84" t="s">
        <v>21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20"/>
      <c r="AF12" s="63"/>
      <c r="AG12" s="78"/>
      <c r="AH12" s="74"/>
      <c r="AI12" s="74"/>
      <c r="AJ12" s="82"/>
      <c r="AK12" s="82"/>
      <c r="AL12" s="42"/>
    </row>
    <row r="13" spans="4:38" ht="9.75" customHeight="1"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62" t="s">
        <v>22</v>
      </c>
      <c r="AF13" s="87">
        <v>11.8</v>
      </c>
      <c r="AG13" s="73">
        <v>19.2</v>
      </c>
      <c r="AH13" s="73">
        <v>25.8</v>
      </c>
      <c r="AI13" s="73">
        <v>36.2</v>
      </c>
      <c r="AJ13" s="81">
        <v>36.2</v>
      </c>
      <c r="AK13" s="81">
        <v>21.6</v>
      </c>
      <c r="AL13" s="41" t="s">
        <v>57</v>
      </c>
    </row>
    <row r="14" spans="4:38" ht="9.75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63"/>
      <c r="AF14" s="88"/>
      <c r="AG14" s="74"/>
      <c r="AH14" s="74"/>
      <c r="AI14" s="74"/>
      <c r="AJ14" s="82"/>
      <c r="AK14" s="82"/>
      <c r="AL14" s="42"/>
    </row>
    <row r="15" spans="4:38" ht="9.75" customHeight="1"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20"/>
      <c r="AD15" s="62" t="s">
        <v>23</v>
      </c>
      <c r="AE15" s="73">
        <v>31.7</v>
      </c>
      <c r="AF15" s="73">
        <v>25.4</v>
      </c>
      <c r="AG15" s="73">
        <v>22.3</v>
      </c>
      <c r="AH15" s="73">
        <v>8.6</v>
      </c>
      <c r="AI15" s="73">
        <v>9.7</v>
      </c>
      <c r="AJ15" s="81">
        <v>48.1</v>
      </c>
      <c r="AK15" s="81">
        <v>11.4</v>
      </c>
      <c r="AL15" s="41" t="s">
        <v>57</v>
      </c>
    </row>
    <row r="16" spans="4:38" ht="9.75" customHeight="1"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20"/>
      <c r="AD16" s="63"/>
      <c r="AE16" s="74"/>
      <c r="AF16" s="74"/>
      <c r="AG16" s="74"/>
      <c r="AH16" s="74"/>
      <c r="AI16" s="74"/>
      <c r="AJ16" s="82"/>
      <c r="AK16" s="82"/>
      <c r="AL16" s="42"/>
    </row>
    <row r="17" spans="4:38" ht="9.75" customHeight="1"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62" t="s">
        <v>24</v>
      </c>
      <c r="AD17" s="73">
        <v>11.3</v>
      </c>
      <c r="AE17" s="73">
        <v>35.3</v>
      </c>
      <c r="AF17" s="73">
        <v>18.3</v>
      </c>
      <c r="AG17" s="73">
        <v>15.2</v>
      </c>
      <c r="AH17" s="77">
        <f>7.7</f>
        <v>7.7</v>
      </c>
      <c r="AI17" s="73">
        <v>20.6</v>
      </c>
      <c r="AJ17" s="81">
        <v>37.6</v>
      </c>
      <c r="AK17" s="81">
        <v>15.8</v>
      </c>
      <c r="AL17" s="41" t="s">
        <v>57</v>
      </c>
    </row>
    <row r="18" spans="4:38" ht="9.75" customHeight="1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63"/>
      <c r="AD18" s="74"/>
      <c r="AE18" s="74"/>
      <c r="AF18" s="74"/>
      <c r="AG18" s="74"/>
      <c r="AH18" s="78"/>
      <c r="AI18" s="74"/>
      <c r="AJ18" s="82"/>
      <c r="AK18" s="82"/>
      <c r="AL18" s="42"/>
    </row>
    <row r="19" spans="4:38" ht="9.75" customHeight="1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62" t="s">
        <v>25</v>
      </c>
      <c r="AC19" s="77">
        <f>6.3</f>
        <v>6.3</v>
      </c>
      <c r="AD19" s="73">
        <v>16.9</v>
      </c>
      <c r="AE19" s="73">
        <v>29.9</v>
      </c>
      <c r="AF19" s="73">
        <v>14.1</v>
      </c>
      <c r="AG19" s="73">
        <v>12.7</v>
      </c>
      <c r="AH19" s="73">
        <v>10.4</v>
      </c>
      <c r="AI19" s="73">
        <v>26.3</v>
      </c>
      <c r="AJ19" s="81">
        <v>30.5</v>
      </c>
      <c r="AK19" s="81">
        <v>18.6</v>
      </c>
      <c r="AL19" s="41" t="s">
        <v>57</v>
      </c>
    </row>
    <row r="20" spans="4:38" ht="9.75" customHeight="1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63"/>
      <c r="AC20" s="78"/>
      <c r="AD20" s="74"/>
      <c r="AE20" s="74"/>
      <c r="AF20" s="74"/>
      <c r="AG20" s="74"/>
      <c r="AH20" s="74"/>
      <c r="AI20" s="74"/>
      <c r="AJ20" s="82"/>
      <c r="AK20" s="82"/>
      <c r="AL20" s="42"/>
    </row>
    <row r="21" spans="4:38" ht="9.75" customHeight="1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62" t="s">
        <v>26</v>
      </c>
      <c r="AB21" s="77">
        <f>7.9</f>
        <v>7.9</v>
      </c>
      <c r="AC21" s="73">
        <v>14.2</v>
      </c>
      <c r="AD21" s="73">
        <v>26.7</v>
      </c>
      <c r="AE21" s="73">
        <v>26.4</v>
      </c>
      <c r="AF21" s="73">
        <v>15.3</v>
      </c>
      <c r="AG21" s="73">
        <v>11.2</v>
      </c>
      <c r="AH21" s="73">
        <v>18.4</v>
      </c>
      <c r="AI21" s="73">
        <v>32.1</v>
      </c>
      <c r="AJ21" s="73">
        <v>26.2</v>
      </c>
      <c r="AK21" s="73">
        <v>26.9</v>
      </c>
      <c r="AL21" s="41" t="s">
        <v>57</v>
      </c>
    </row>
    <row r="22" spans="4:38" ht="9.75" customHeight="1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63"/>
      <c r="AB22" s="78"/>
      <c r="AC22" s="74"/>
      <c r="AD22" s="74"/>
      <c r="AE22" s="74"/>
      <c r="AF22" s="74"/>
      <c r="AG22" s="74"/>
      <c r="AH22" s="74"/>
      <c r="AI22" s="74"/>
      <c r="AJ22" s="74"/>
      <c r="AK22" s="74"/>
      <c r="AL22" s="42"/>
    </row>
    <row r="23" spans="4:38" ht="9.75" customHeight="1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62" t="s">
        <v>27</v>
      </c>
      <c r="AA23" s="73">
        <v>17.5</v>
      </c>
      <c r="AB23" s="73">
        <v>21.6</v>
      </c>
      <c r="AC23" s="73">
        <v>27.4</v>
      </c>
      <c r="AD23" s="73">
        <v>31.2</v>
      </c>
      <c r="AE23" s="73">
        <v>10.5</v>
      </c>
      <c r="AF23" s="77">
        <f>6.6</f>
        <v>6.6</v>
      </c>
      <c r="AG23" s="73">
        <v>11.1</v>
      </c>
      <c r="AH23" s="73">
        <v>23.4</v>
      </c>
      <c r="AI23" s="73">
        <v>37.1</v>
      </c>
      <c r="AJ23" s="73">
        <v>27.8</v>
      </c>
      <c r="AK23" s="73">
        <v>24.5</v>
      </c>
      <c r="AL23" s="41" t="s">
        <v>57</v>
      </c>
    </row>
    <row r="24" spans="4:38" ht="9.75" customHeight="1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63"/>
      <c r="AA24" s="74"/>
      <c r="AB24" s="74"/>
      <c r="AC24" s="74"/>
      <c r="AD24" s="74"/>
      <c r="AE24" s="74"/>
      <c r="AF24" s="78"/>
      <c r="AG24" s="74"/>
      <c r="AH24" s="74"/>
      <c r="AI24" s="74"/>
      <c r="AJ24" s="74"/>
      <c r="AK24" s="74"/>
      <c r="AL24" s="42"/>
    </row>
    <row r="25" spans="4:38" ht="9.75" customHeight="1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62" t="s">
        <v>28</v>
      </c>
      <c r="Z25" s="73">
        <v>9.2</v>
      </c>
      <c r="AA25" s="73">
        <v>25.8</v>
      </c>
      <c r="AB25" s="73">
        <v>35.5</v>
      </c>
      <c r="AC25" s="73">
        <v>41</v>
      </c>
      <c r="AD25" s="73">
        <v>44.4</v>
      </c>
      <c r="AE25" s="73">
        <v>13</v>
      </c>
      <c r="AF25" s="73">
        <v>16.2</v>
      </c>
      <c r="AG25" s="73">
        <v>20.3</v>
      </c>
      <c r="AH25" s="73">
        <v>35.1</v>
      </c>
      <c r="AI25" s="73">
        <v>40.6</v>
      </c>
      <c r="AJ25" s="73">
        <v>32.2</v>
      </c>
      <c r="AK25" s="73">
        <v>29.2</v>
      </c>
      <c r="AL25" s="41" t="s">
        <v>57</v>
      </c>
    </row>
    <row r="26" spans="4:38" ht="9.75" customHeight="1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63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42"/>
    </row>
    <row r="27" spans="4:38" ht="9.75" customHeight="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62" t="s">
        <v>29</v>
      </c>
      <c r="Y27" s="73">
        <v>49.3</v>
      </c>
      <c r="Z27" s="73">
        <v>35.9</v>
      </c>
      <c r="AA27" s="73">
        <v>23.2</v>
      </c>
      <c r="AB27" s="73">
        <v>15.4</v>
      </c>
      <c r="AC27" s="73">
        <v>9.8</v>
      </c>
      <c r="AD27" s="77">
        <f>5.1</f>
        <v>5.1</v>
      </c>
      <c r="AE27" s="73">
        <v>43.6</v>
      </c>
      <c r="AF27" s="73">
        <v>29.9</v>
      </c>
      <c r="AG27" s="73">
        <v>26.8</v>
      </c>
      <c r="AH27" s="73">
        <v>12.4</v>
      </c>
      <c r="AI27" s="73">
        <v>12.8</v>
      </c>
      <c r="AJ27" s="73">
        <v>46.7</v>
      </c>
      <c r="AK27" s="73">
        <v>15.9</v>
      </c>
      <c r="AL27" s="41" t="s">
        <v>57</v>
      </c>
    </row>
    <row r="28" spans="4:38" ht="9.75" customHeight="1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63"/>
      <c r="Y28" s="74"/>
      <c r="Z28" s="74"/>
      <c r="AA28" s="74"/>
      <c r="AB28" s="74"/>
      <c r="AC28" s="74"/>
      <c r="AD28" s="78"/>
      <c r="AE28" s="74"/>
      <c r="AF28" s="74"/>
      <c r="AG28" s="74"/>
      <c r="AH28" s="74"/>
      <c r="AI28" s="74"/>
      <c r="AJ28" s="74"/>
      <c r="AK28" s="74"/>
      <c r="AL28" s="42"/>
    </row>
    <row r="29" spans="4:38" ht="9.75" customHeight="1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62" t="s">
        <v>30</v>
      </c>
      <c r="X29" s="73">
        <v>22.7</v>
      </c>
      <c r="Y29" s="73">
        <v>46.1</v>
      </c>
      <c r="Z29" s="73">
        <v>29.6</v>
      </c>
      <c r="AA29" s="73">
        <v>10.7</v>
      </c>
      <c r="AB29" s="73">
        <v>10</v>
      </c>
      <c r="AC29" s="73">
        <v>11.9</v>
      </c>
      <c r="AD29" s="73">
        <v>25.7</v>
      </c>
      <c r="AE29" s="73">
        <v>40.5</v>
      </c>
      <c r="AF29" s="73">
        <v>24.9</v>
      </c>
      <c r="AG29" s="73">
        <v>21.5</v>
      </c>
      <c r="AH29" s="73">
        <v>19.4</v>
      </c>
      <c r="AI29" s="73">
        <v>33.6</v>
      </c>
      <c r="AJ29" s="73">
        <v>33.2</v>
      </c>
      <c r="AK29" s="73">
        <v>33.1</v>
      </c>
      <c r="AL29" s="41" t="s">
        <v>57</v>
      </c>
    </row>
    <row r="30" spans="4:38" ht="9.75" customHeight="1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63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42"/>
    </row>
    <row r="31" spans="4:38" ht="9.75" customHeight="1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62" t="s">
        <v>31</v>
      </c>
      <c r="W31" s="73">
        <v>15.8</v>
      </c>
      <c r="X31" s="73">
        <v>28.2</v>
      </c>
      <c r="Y31" s="73">
        <v>26.6</v>
      </c>
      <c r="Z31" s="73">
        <v>20.7</v>
      </c>
      <c r="AA31" s="73">
        <v>8.8</v>
      </c>
      <c r="AB31" s="73">
        <v>13</v>
      </c>
      <c r="AC31" s="73">
        <v>20.2</v>
      </c>
      <c r="AD31" s="73">
        <v>30.8</v>
      </c>
      <c r="AE31" s="73">
        <v>29.3</v>
      </c>
      <c r="AF31" s="73">
        <v>20.5</v>
      </c>
      <c r="AG31" s="73">
        <v>19.5</v>
      </c>
      <c r="AH31" s="73">
        <v>27.4</v>
      </c>
      <c r="AI31" s="73">
        <v>32.1</v>
      </c>
      <c r="AJ31" s="73">
        <v>17.8</v>
      </c>
      <c r="AK31" s="73">
        <v>40.6</v>
      </c>
      <c r="AL31" s="41" t="s">
        <v>57</v>
      </c>
    </row>
    <row r="32" spans="4:38" ht="9.75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63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42"/>
    </row>
    <row r="33" spans="4:38" ht="9.75" customHeight="1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62" t="s">
        <v>32</v>
      </c>
      <c r="V33" s="73">
        <v>9.4</v>
      </c>
      <c r="W33" s="73">
        <v>19.3</v>
      </c>
      <c r="X33" s="73">
        <v>35</v>
      </c>
      <c r="Y33" s="73">
        <v>17.4</v>
      </c>
      <c r="Z33" s="73">
        <v>9.6</v>
      </c>
      <c r="AA33" s="73">
        <v>8.4</v>
      </c>
      <c r="AB33" s="73">
        <v>14.7</v>
      </c>
      <c r="AC33" s="73">
        <v>23.4</v>
      </c>
      <c r="AD33" s="73">
        <v>30.1</v>
      </c>
      <c r="AE33" s="73">
        <v>18</v>
      </c>
      <c r="AF33" s="73">
        <v>9.8</v>
      </c>
      <c r="AG33" s="73">
        <v>13.2</v>
      </c>
      <c r="AH33" s="73">
        <v>22.2</v>
      </c>
      <c r="AI33" s="73">
        <v>26.3</v>
      </c>
      <c r="AJ33" s="73">
        <v>20.4</v>
      </c>
      <c r="AK33" s="73">
        <v>29.4</v>
      </c>
      <c r="AL33" s="41" t="s">
        <v>57</v>
      </c>
    </row>
    <row r="34" spans="4:38" ht="9.75" customHeigh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63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42"/>
    </row>
    <row r="35" spans="4:38" ht="9.75" customHeight="1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62" t="s">
        <v>33</v>
      </c>
      <c r="U35" s="73">
        <v>21.5</v>
      </c>
      <c r="V35" s="73">
        <v>30.8</v>
      </c>
      <c r="W35" s="73">
        <v>41</v>
      </c>
      <c r="X35" s="73">
        <v>54.4</v>
      </c>
      <c r="Y35" s="73">
        <v>12.6</v>
      </c>
      <c r="Z35" s="73">
        <v>17.5</v>
      </c>
      <c r="AA35" s="73">
        <v>29.9</v>
      </c>
      <c r="AB35" s="73">
        <v>39.5</v>
      </c>
      <c r="AC35" s="73">
        <v>45.2</v>
      </c>
      <c r="AD35" s="73">
        <v>48.6</v>
      </c>
      <c r="AE35" s="73">
        <v>23.5</v>
      </c>
      <c r="AF35" s="73">
        <v>25.2</v>
      </c>
      <c r="AG35" s="73">
        <v>29.2</v>
      </c>
      <c r="AH35" s="73">
        <v>41.3</v>
      </c>
      <c r="AI35" s="73">
        <v>54</v>
      </c>
      <c r="AJ35" s="73">
        <v>24</v>
      </c>
      <c r="AK35" s="73">
        <v>38.1</v>
      </c>
      <c r="AL35" s="41" t="s">
        <v>57</v>
      </c>
    </row>
    <row r="36" spans="4:38" ht="9.75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63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42"/>
    </row>
    <row r="37" spans="4:38" ht="9.75" customHeight="1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62" t="s">
        <v>34</v>
      </c>
      <c r="T37" s="73">
        <v>9</v>
      </c>
      <c r="U37" s="73">
        <v>13.3</v>
      </c>
      <c r="V37" s="73">
        <v>22.6</v>
      </c>
      <c r="W37" s="73">
        <v>32.8</v>
      </c>
      <c r="X37" s="73">
        <v>46.2</v>
      </c>
      <c r="Y37" s="73">
        <v>11.9</v>
      </c>
      <c r="Z37" s="73">
        <v>11.9</v>
      </c>
      <c r="AA37" s="73">
        <v>21.7</v>
      </c>
      <c r="AB37" s="73">
        <v>31.3</v>
      </c>
      <c r="AC37" s="73">
        <v>37</v>
      </c>
      <c r="AD37" s="73">
        <v>40.4</v>
      </c>
      <c r="AE37" s="73">
        <v>21.1</v>
      </c>
      <c r="AF37" s="73">
        <v>17.3</v>
      </c>
      <c r="AG37" s="73">
        <v>21.3</v>
      </c>
      <c r="AH37" s="73">
        <v>33.2</v>
      </c>
      <c r="AI37" s="89">
        <v>45.8</v>
      </c>
      <c r="AJ37" s="89">
        <v>20.2</v>
      </c>
      <c r="AK37" s="89">
        <v>35.8</v>
      </c>
      <c r="AL37" s="41" t="s">
        <v>57</v>
      </c>
    </row>
    <row r="38" spans="4:38" ht="9.75" customHeight="1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63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90"/>
      <c r="AJ38" s="90"/>
      <c r="AK38" s="90"/>
      <c r="AL38" s="42"/>
    </row>
    <row r="39" spans="4:38" ht="9.75" customHeight="1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62" t="s">
        <v>35</v>
      </c>
      <c r="S39" s="73">
        <v>51.9</v>
      </c>
      <c r="T39" s="73">
        <v>60.1</v>
      </c>
      <c r="U39" s="73">
        <v>37.6</v>
      </c>
      <c r="V39" s="73">
        <v>33.9</v>
      </c>
      <c r="W39" s="73">
        <v>27</v>
      </c>
      <c r="X39" s="77">
        <v>6.3</v>
      </c>
      <c r="Y39" s="73">
        <v>51.2</v>
      </c>
      <c r="Z39" s="73">
        <v>41.5</v>
      </c>
      <c r="AA39" s="73">
        <v>28.8</v>
      </c>
      <c r="AB39" s="73">
        <v>21.1</v>
      </c>
      <c r="AC39" s="73">
        <v>15.4</v>
      </c>
      <c r="AD39" s="73">
        <v>11.4</v>
      </c>
      <c r="AE39" s="73">
        <v>49.3</v>
      </c>
      <c r="AF39" s="73">
        <v>35.6</v>
      </c>
      <c r="AG39" s="73">
        <v>32.5</v>
      </c>
      <c r="AH39" s="73">
        <v>18.1</v>
      </c>
      <c r="AI39" s="73">
        <v>20.9</v>
      </c>
      <c r="AJ39" s="91">
        <v>52.3</v>
      </c>
      <c r="AK39" s="91">
        <v>22.2</v>
      </c>
      <c r="AL39" s="41" t="s">
        <v>57</v>
      </c>
    </row>
    <row r="40" spans="4:38" ht="9.75" customHeight="1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63"/>
      <c r="S40" s="74"/>
      <c r="T40" s="74"/>
      <c r="U40" s="74"/>
      <c r="V40" s="74"/>
      <c r="W40" s="74"/>
      <c r="X40" s="78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42"/>
    </row>
    <row r="41" spans="4:38" ht="9.75" customHeight="1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62" t="s">
        <v>36</v>
      </c>
      <c r="R41" s="73">
        <v>28.1</v>
      </c>
      <c r="S41" s="73">
        <v>40.9</v>
      </c>
      <c r="T41" s="73">
        <v>49.1</v>
      </c>
      <c r="U41" s="73">
        <v>27.6</v>
      </c>
      <c r="V41" s="73">
        <v>18.9</v>
      </c>
      <c r="W41" s="73">
        <v>15.7</v>
      </c>
      <c r="X41" s="73">
        <v>31.1</v>
      </c>
      <c r="Y41" s="73">
        <v>44.9</v>
      </c>
      <c r="Z41" s="73">
        <v>36.7</v>
      </c>
      <c r="AA41" s="73">
        <v>22.4</v>
      </c>
      <c r="AB41" s="73">
        <v>27.4</v>
      </c>
      <c r="AC41" s="73">
        <v>24.5</v>
      </c>
      <c r="AD41" s="73">
        <v>38.3</v>
      </c>
      <c r="AE41" s="73">
        <v>45.7</v>
      </c>
      <c r="AF41" s="73">
        <v>37.3</v>
      </c>
      <c r="AG41" s="73">
        <v>34.9</v>
      </c>
      <c r="AH41" s="73">
        <v>32</v>
      </c>
      <c r="AI41" s="73">
        <v>46.2</v>
      </c>
      <c r="AJ41" s="73">
        <v>36.4</v>
      </c>
      <c r="AK41" s="73">
        <v>51.3</v>
      </c>
      <c r="AL41" s="41" t="s">
        <v>57</v>
      </c>
    </row>
    <row r="42" spans="4:38" ht="9.75" customHeight="1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63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42"/>
    </row>
    <row r="43" spans="4:38" ht="9.75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62" t="s">
        <v>37</v>
      </c>
      <c r="Q43" s="73">
        <v>8.2</v>
      </c>
      <c r="R43" s="73">
        <v>33.7</v>
      </c>
      <c r="S43" s="73">
        <v>33.7</v>
      </c>
      <c r="T43" s="73">
        <v>41.9</v>
      </c>
      <c r="U43" s="73">
        <v>19.6</v>
      </c>
      <c r="V43" s="73">
        <v>11.8</v>
      </c>
      <c r="W43" s="73">
        <v>8.7</v>
      </c>
      <c r="X43" s="73">
        <v>29.5</v>
      </c>
      <c r="Y43" s="73">
        <v>37.7</v>
      </c>
      <c r="Z43" s="73">
        <v>29.5</v>
      </c>
      <c r="AA43" s="73">
        <v>15.2</v>
      </c>
      <c r="AB43" s="73">
        <v>20.2</v>
      </c>
      <c r="AC43" s="73">
        <v>18.7</v>
      </c>
      <c r="AD43" s="73">
        <v>35.4</v>
      </c>
      <c r="AE43" s="73">
        <v>38.5</v>
      </c>
      <c r="AF43" s="73">
        <v>30.2</v>
      </c>
      <c r="AG43" s="73">
        <v>27.7</v>
      </c>
      <c r="AH43" s="73">
        <v>31.5</v>
      </c>
      <c r="AI43" s="73">
        <v>44.3</v>
      </c>
      <c r="AJ43" s="73">
        <v>29.2</v>
      </c>
      <c r="AK43" s="73">
        <v>44.1</v>
      </c>
      <c r="AL43" s="41" t="s">
        <v>57</v>
      </c>
    </row>
    <row r="44" spans="4:38" ht="9.75" customHeight="1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3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42"/>
    </row>
    <row r="45" spans="4:38" ht="9.75" customHeight="1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62" t="s">
        <v>38</v>
      </c>
      <c r="P45" s="73">
        <v>19.6</v>
      </c>
      <c r="Q45" s="73">
        <v>26.8</v>
      </c>
      <c r="R45" s="73">
        <v>41.6</v>
      </c>
      <c r="S45" s="73">
        <v>21.6</v>
      </c>
      <c r="T45" s="73">
        <v>29.8</v>
      </c>
      <c r="U45" s="73">
        <v>13</v>
      </c>
      <c r="V45" s="73">
        <v>9.9</v>
      </c>
      <c r="W45" s="73">
        <v>23.3</v>
      </c>
      <c r="X45" s="73">
        <v>36.7</v>
      </c>
      <c r="Y45" s="73">
        <v>29.7</v>
      </c>
      <c r="Z45" s="73">
        <v>22</v>
      </c>
      <c r="AA45" s="73">
        <v>18.8</v>
      </c>
      <c r="AB45" s="73">
        <v>23.1</v>
      </c>
      <c r="AC45" s="73">
        <v>27.3</v>
      </c>
      <c r="AD45" s="73">
        <v>39.7</v>
      </c>
      <c r="AE45" s="73">
        <v>30.9</v>
      </c>
      <c r="AF45" s="73">
        <v>22.2</v>
      </c>
      <c r="AG45" s="73">
        <v>25.6</v>
      </c>
      <c r="AH45" s="73">
        <v>34.8</v>
      </c>
      <c r="AI45" s="73">
        <v>47.5</v>
      </c>
      <c r="AJ45" s="73">
        <v>10.2</v>
      </c>
      <c r="AK45" s="73">
        <v>42.3</v>
      </c>
      <c r="AL45" s="41" t="s">
        <v>57</v>
      </c>
    </row>
    <row r="46" spans="4:38" ht="9.75" customHeight="1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63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42"/>
    </row>
    <row r="47" spans="4:38" ht="9.75" customHeight="1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62" t="s">
        <v>39</v>
      </c>
      <c r="O47" s="73">
        <v>9.2</v>
      </c>
      <c r="P47" s="73">
        <v>22.1</v>
      </c>
      <c r="Q47" s="73">
        <v>29.3</v>
      </c>
      <c r="R47" s="73">
        <v>44.3</v>
      </c>
      <c r="S47" s="73">
        <v>12.6</v>
      </c>
      <c r="T47" s="73">
        <v>21.1</v>
      </c>
      <c r="U47" s="73">
        <v>6.7</v>
      </c>
      <c r="V47" s="73">
        <v>10.7</v>
      </c>
      <c r="W47" s="73">
        <v>27</v>
      </c>
      <c r="X47" s="73">
        <v>40.3</v>
      </c>
      <c r="Y47" s="73">
        <v>21</v>
      </c>
      <c r="Z47" s="73">
        <v>15.7</v>
      </c>
      <c r="AA47" s="73">
        <v>14.9</v>
      </c>
      <c r="AB47" s="73">
        <v>23.4</v>
      </c>
      <c r="AC47" s="73">
        <v>30.9</v>
      </c>
      <c r="AD47" s="73">
        <v>35.8</v>
      </c>
      <c r="AE47" s="73">
        <v>24.6</v>
      </c>
      <c r="AF47" s="73">
        <v>16.3</v>
      </c>
      <c r="AG47" s="73">
        <v>19.7</v>
      </c>
      <c r="AH47" s="73">
        <v>28.5</v>
      </c>
      <c r="AI47" s="73">
        <v>41.2</v>
      </c>
      <c r="AJ47" s="73">
        <v>12.9</v>
      </c>
      <c r="AK47" s="73">
        <v>36</v>
      </c>
      <c r="AL47" s="41" t="s">
        <v>57</v>
      </c>
    </row>
    <row r="48" spans="4:38" ht="9.75" customHeight="1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63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42"/>
    </row>
    <row r="49" spans="4:38" ht="9.75" customHeight="1">
      <c r="D49" s="20"/>
      <c r="E49" s="20"/>
      <c r="F49" s="20"/>
      <c r="G49" s="20"/>
      <c r="H49" s="20"/>
      <c r="I49" s="20"/>
      <c r="J49" s="20"/>
      <c r="K49" s="20"/>
      <c r="L49" s="20"/>
      <c r="M49" s="62" t="s">
        <v>40</v>
      </c>
      <c r="N49" s="73">
        <v>38.2</v>
      </c>
      <c r="O49" s="73">
        <v>34.6</v>
      </c>
      <c r="P49" s="73">
        <v>21.3</v>
      </c>
      <c r="Q49" s="73">
        <v>15.7</v>
      </c>
      <c r="R49" s="73">
        <v>15.4</v>
      </c>
      <c r="S49" s="73">
        <v>49.3</v>
      </c>
      <c r="T49" s="73">
        <v>57.5</v>
      </c>
      <c r="U49" s="73">
        <v>30.8</v>
      </c>
      <c r="V49" s="73">
        <v>27</v>
      </c>
      <c r="W49" s="73">
        <v>16.3</v>
      </c>
      <c r="X49" s="73">
        <v>18.4</v>
      </c>
      <c r="Y49" s="73">
        <v>49.7</v>
      </c>
      <c r="Z49" s="73">
        <v>40.1</v>
      </c>
      <c r="AA49" s="73">
        <v>22</v>
      </c>
      <c r="AB49" s="73">
        <v>20.9</v>
      </c>
      <c r="AC49" s="73">
        <v>17.4</v>
      </c>
      <c r="AD49" s="73">
        <v>23.4</v>
      </c>
      <c r="AE49" s="73">
        <v>47.8</v>
      </c>
      <c r="AF49" s="73">
        <v>34.1</v>
      </c>
      <c r="AG49" s="73">
        <v>31</v>
      </c>
      <c r="AH49" s="73">
        <v>24.9</v>
      </c>
      <c r="AI49" s="73">
        <v>32.9</v>
      </c>
      <c r="AJ49" s="73">
        <v>44.5</v>
      </c>
      <c r="AK49" s="73">
        <v>34.8</v>
      </c>
      <c r="AL49" s="41" t="s">
        <v>57</v>
      </c>
    </row>
    <row r="50" spans="4:38" ht="9.75" customHeight="1">
      <c r="D50" s="20"/>
      <c r="E50" s="20"/>
      <c r="F50" s="20"/>
      <c r="G50" s="20"/>
      <c r="H50" s="20"/>
      <c r="I50" s="20"/>
      <c r="J50" s="20"/>
      <c r="K50" s="20"/>
      <c r="L50" s="20"/>
      <c r="M50" s="63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42"/>
    </row>
    <row r="51" spans="4:38" ht="9.75" customHeight="1">
      <c r="D51" s="20"/>
      <c r="E51" s="20"/>
      <c r="F51" s="20"/>
      <c r="G51" s="20"/>
      <c r="H51" s="20"/>
      <c r="I51" s="20"/>
      <c r="J51" s="20"/>
      <c r="K51" s="20"/>
      <c r="L51" s="62" t="s">
        <v>41</v>
      </c>
      <c r="M51" s="73">
        <v>25.6</v>
      </c>
      <c r="N51" s="73">
        <v>38.8</v>
      </c>
      <c r="O51" s="73">
        <v>35.4</v>
      </c>
      <c r="P51" s="73">
        <v>17.7</v>
      </c>
      <c r="Q51" s="73">
        <v>11.3</v>
      </c>
      <c r="R51" s="73">
        <v>38</v>
      </c>
      <c r="S51" s="73">
        <v>50.4</v>
      </c>
      <c r="T51" s="73">
        <v>58.6</v>
      </c>
      <c r="U51" s="73">
        <v>37.7</v>
      </c>
      <c r="V51" s="73">
        <v>28.8</v>
      </c>
      <c r="W51" s="73">
        <v>25.6</v>
      </c>
      <c r="X51" s="73">
        <v>41</v>
      </c>
      <c r="Y51" s="73">
        <v>54.8</v>
      </c>
      <c r="Z51" s="73">
        <v>46.6</v>
      </c>
      <c r="AA51" s="73">
        <v>34</v>
      </c>
      <c r="AB51" s="73">
        <v>36.1</v>
      </c>
      <c r="AC51" s="73">
        <v>34.4</v>
      </c>
      <c r="AD51" s="73">
        <v>52.5</v>
      </c>
      <c r="AE51" s="73">
        <v>55.6</v>
      </c>
      <c r="AF51" s="73">
        <v>46.5</v>
      </c>
      <c r="AG51" s="73">
        <v>44.8</v>
      </c>
      <c r="AH51" s="73">
        <v>47.7</v>
      </c>
      <c r="AI51" s="73">
        <v>55.5</v>
      </c>
      <c r="AJ51" s="73">
        <v>46.3</v>
      </c>
      <c r="AK51" s="73">
        <v>61.2</v>
      </c>
      <c r="AL51" s="41" t="s">
        <v>57</v>
      </c>
    </row>
    <row r="52" spans="4:38" ht="9.75" customHeight="1">
      <c r="D52" s="20"/>
      <c r="E52" s="20"/>
      <c r="F52" s="20"/>
      <c r="G52" s="20"/>
      <c r="H52" s="20"/>
      <c r="I52" s="20"/>
      <c r="J52" s="20"/>
      <c r="K52" s="20"/>
      <c r="L52" s="63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42"/>
    </row>
    <row r="53" spans="4:38" ht="9.75" customHeight="1">
      <c r="D53" s="20"/>
      <c r="E53" s="20"/>
      <c r="F53" s="20"/>
      <c r="G53" s="20"/>
      <c r="H53" s="20"/>
      <c r="I53" s="20"/>
      <c r="J53" s="20"/>
      <c r="K53" s="62" t="s">
        <v>42</v>
      </c>
      <c r="L53" s="73">
        <v>24.7</v>
      </c>
      <c r="M53" s="73">
        <v>43.8</v>
      </c>
      <c r="N53" s="73">
        <v>30</v>
      </c>
      <c r="O53" s="73">
        <v>22</v>
      </c>
      <c r="P53" s="73">
        <v>30.1</v>
      </c>
      <c r="Q53" s="73">
        <v>29.4</v>
      </c>
      <c r="R53" s="73">
        <v>58.6</v>
      </c>
      <c r="S53" s="73">
        <v>39.3</v>
      </c>
      <c r="T53" s="73">
        <v>42.1</v>
      </c>
      <c r="U53" s="73">
        <v>32.8</v>
      </c>
      <c r="V53" s="73">
        <v>26.8</v>
      </c>
      <c r="W53" s="73">
        <v>39</v>
      </c>
      <c r="X53" s="73">
        <v>51.5</v>
      </c>
      <c r="Y53" s="73">
        <v>49.1</v>
      </c>
      <c r="Z53" s="73">
        <v>42.7</v>
      </c>
      <c r="AA53" s="73">
        <v>35.3</v>
      </c>
      <c r="AB53" s="73">
        <v>38.6</v>
      </c>
      <c r="AC53" s="73">
        <v>42.3</v>
      </c>
      <c r="AD53" s="73">
        <v>55.8</v>
      </c>
      <c r="AE53" s="73">
        <v>51.7</v>
      </c>
      <c r="AF53" s="73">
        <v>43</v>
      </c>
      <c r="AG53" s="73">
        <v>52.8</v>
      </c>
      <c r="AH53" s="73">
        <v>50.9</v>
      </c>
      <c r="AI53" s="73">
        <v>63.7</v>
      </c>
      <c r="AJ53" s="73">
        <v>18.5</v>
      </c>
      <c r="AK53" s="73">
        <v>63.5</v>
      </c>
      <c r="AL53" s="41" t="s">
        <v>57</v>
      </c>
    </row>
    <row r="54" spans="4:38" ht="9.75" customHeight="1">
      <c r="D54" s="20"/>
      <c r="E54" s="20"/>
      <c r="F54" s="20"/>
      <c r="G54" s="20"/>
      <c r="H54" s="20"/>
      <c r="I54" s="20"/>
      <c r="J54" s="20"/>
      <c r="K54" s="63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42"/>
    </row>
    <row r="55" spans="4:38" ht="9.75" customHeight="1">
      <c r="D55" s="20"/>
      <c r="E55" s="20"/>
      <c r="F55" s="20"/>
      <c r="G55" s="20"/>
      <c r="H55" s="20"/>
      <c r="I55" s="20"/>
      <c r="J55" s="62" t="s">
        <v>43</v>
      </c>
      <c r="K55" s="73">
        <v>30.1</v>
      </c>
      <c r="L55" s="73">
        <v>44</v>
      </c>
      <c r="M55" s="73">
        <v>42.2</v>
      </c>
      <c r="N55" s="77">
        <v>5.6</v>
      </c>
      <c r="O55" s="73">
        <v>13.9</v>
      </c>
      <c r="P55" s="73">
        <v>26.9</v>
      </c>
      <c r="Q55" s="73">
        <v>34.1</v>
      </c>
      <c r="R55" s="73">
        <v>49</v>
      </c>
      <c r="S55" s="73">
        <v>9.3</v>
      </c>
      <c r="T55" s="73">
        <v>15.4</v>
      </c>
      <c r="U55" s="73">
        <v>10.8</v>
      </c>
      <c r="V55" s="73">
        <v>15.8</v>
      </c>
      <c r="W55" s="73">
        <v>30.9</v>
      </c>
      <c r="X55" s="73">
        <v>43.4</v>
      </c>
      <c r="Y55" s="73">
        <v>19.7</v>
      </c>
      <c r="Z55" s="73">
        <v>15.6</v>
      </c>
      <c r="AA55" s="73">
        <v>18.9</v>
      </c>
      <c r="AB55" s="73">
        <v>28.1</v>
      </c>
      <c r="AC55" s="73">
        <v>35.7</v>
      </c>
      <c r="AD55" s="73">
        <v>40.5</v>
      </c>
      <c r="AE55" s="73">
        <v>26.4</v>
      </c>
      <c r="AF55" s="73">
        <v>21</v>
      </c>
      <c r="AG55" s="73">
        <v>25</v>
      </c>
      <c r="AH55" s="73">
        <v>33.3</v>
      </c>
      <c r="AI55" s="73">
        <v>45.9</v>
      </c>
      <c r="AJ55" s="73">
        <v>10.5</v>
      </c>
      <c r="AK55" s="73">
        <v>40.8</v>
      </c>
      <c r="AL55" s="41" t="s">
        <v>57</v>
      </c>
    </row>
    <row r="56" spans="4:38" ht="9.75" customHeight="1">
      <c r="D56" s="20"/>
      <c r="E56" s="20"/>
      <c r="F56" s="20"/>
      <c r="G56" s="20"/>
      <c r="H56" s="20"/>
      <c r="I56" s="20"/>
      <c r="J56" s="63"/>
      <c r="K56" s="74"/>
      <c r="L56" s="74"/>
      <c r="M56" s="74"/>
      <c r="N56" s="78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42"/>
    </row>
    <row r="57" spans="4:38" ht="9.75" customHeight="1">
      <c r="D57" s="20"/>
      <c r="E57" s="20"/>
      <c r="F57" s="20"/>
      <c r="G57" s="20"/>
      <c r="H57" s="20"/>
      <c r="I57" s="62" t="s">
        <v>44</v>
      </c>
      <c r="J57" s="73">
        <v>57.5</v>
      </c>
      <c r="K57" s="73">
        <v>52.5</v>
      </c>
      <c r="L57" s="73">
        <v>34.4</v>
      </c>
      <c r="M57" s="73">
        <v>34.9</v>
      </c>
      <c r="N57" s="73">
        <v>52.8</v>
      </c>
      <c r="O57" s="73">
        <v>49.3</v>
      </c>
      <c r="P57" s="73">
        <v>31.6</v>
      </c>
      <c r="Q57" s="73">
        <v>24.4</v>
      </c>
      <c r="R57" s="73">
        <v>47.2</v>
      </c>
      <c r="S57" s="73">
        <v>64.4</v>
      </c>
      <c r="T57" s="73">
        <v>72.6</v>
      </c>
      <c r="U57" s="73">
        <v>51.3</v>
      </c>
      <c r="V57" s="73">
        <v>42.5</v>
      </c>
      <c r="W57" s="73">
        <v>39.5</v>
      </c>
      <c r="X57" s="73">
        <v>50.2</v>
      </c>
      <c r="Y57" s="73">
        <v>69.9</v>
      </c>
      <c r="Z57" s="73">
        <v>60.3</v>
      </c>
      <c r="AA57" s="73">
        <v>46</v>
      </c>
      <c r="AB57" s="73">
        <v>46.6</v>
      </c>
      <c r="AC57" s="73">
        <v>45.4</v>
      </c>
      <c r="AD57" s="73">
        <v>55.5</v>
      </c>
      <c r="AE57" s="73">
        <v>69.2</v>
      </c>
      <c r="AF57" s="73">
        <v>60.1</v>
      </c>
      <c r="AG57" s="73">
        <v>57.5</v>
      </c>
      <c r="AH57" s="73">
        <v>53.2</v>
      </c>
      <c r="AI57" s="73">
        <v>65.1</v>
      </c>
      <c r="AJ57" s="73">
        <v>59.9</v>
      </c>
      <c r="AK57" s="73">
        <v>74.8</v>
      </c>
      <c r="AL57" s="41" t="s">
        <v>57</v>
      </c>
    </row>
    <row r="58" spans="4:38" ht="9.75" customHeight="1">
      <c r="D58" s="20"/>
      <c r="E58" s="20"/>
      <c r="F58" s="20"/>
      <c r="G58" s="20"/>
      <c r="H58" s="20"/>
      <c r="I58" s="83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42"/>
    </row>
    <row r="59" spans="4:38" ht="9.75" customHeight="1">
      <c r="D59" s="20"/>
      <c r="E59" s="20"/>
      <c r="F59" s="20"/>
      <c r="G59" s="20"/>
      <c r="H59" s="62" t="s">
        <v>45</v>
      </c>
      <c r="I59" s="73">
        <v>55.9</v>
      </c>
      <c r="J59" s="73">
        <v>11.7</v>
      </c>
      <c r="K59" s="73">
        <v>20.2</v>
      </c>
      <c r="L59" s="73">
        <v>42.2</v>
      </c>
      <c r="M59" s="73">
        <v>40.4</v>
      </c>
      <c r="N59" s="73">
        <v>8.8</v>
      </c>
      <c r="O59" s="77">
        <v>5.7</v>
      </c>
      <c r="P59" s="73">
        <v>25.2</v>
      </c>
      <c r="Q59" s="73">
        <v>32.3</v>
      </c>
      <c r="R59" s="73">
        <v>48.3</v>
      </c>
      <c r="S59" s="73">
        <v>20.1</v>
      </c>
      <c r="T59" s="73">
        <v>26.5</v>
      </c>
      <c r="U59" s="73">
        <v>14.8</v>
      </c>
      <c r="V59" s="73">
        <v>13.8</v>
      </c>
      <c r="W59" s="73">
        <v>29.2</v>
      </c>
      <c r="X59" s="73">
        <v>41.7</v>
      </c>
      <c r="Y59" s="73">
        <v>28.7</v>
      </c>
      <c r="Z59" s="73">
        <v>25.6</v>
      </c>
      <c r="AA59" s="73">
        <v>22.2</v>
      </c>
      <c r="AB59" s="73">
        <v>26.4</v>
      </c>
      <c r="AC59" s="73">
        <v>33.9</v>
      </c>
      <c r="AD59" s="73">
        <v>45.7</v>
      </c>
      <c r="AE59" s="73">
        <v>34.3</v>
      </c>
      <c r="AF59" s="73">
        <v>24.4</v>
      </c>
      <c r="AG59" s="73">
        <v>33.1</v>
      </c>
      <c r="AH59" s="73">
        <v>38.2</v>
      </c>
      <c r="AI59" s="73">
        <v>54</v>
      </c>
      <c r="AJ59" s="77">
        <f>5.7</f>
        <v>5.7</v>
      </c>
      <c r="AK59" s="73">
        <v>45.7</v>
      </c>
      <c r="AL59" s="41" t="s">
        <v>57</v>
      </c>
    </row>
    <row r="60" spans="4:38" ht="9.75" customHeight="1">
      <c r="D60" s="20"/>
      <c r="E60" s="20"/>
      <c r="F60" s="20"/>
      <c r="G60" s="20"/>
      <c r="H60" s="63"/>
      <c r="I60" s="74"/>
      <c r="J60" s="74"/>
      <c r="K60" s="74"/>
      <c r="L60" s="74"/>
      <c r="M60" s="74"/>
      <c r="N60" s="74"/>
      <c r="O60" s="78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8"/>
      <c r="AK60" s="74"/>
      <c r="AL60" s="42"/>
    </row>
    <row r="61" spans="4:38" ht="9.75" customHeight="1">
      <c r="D61" s="20"/>
      <c r="E61" s="20"/>
      <c r="F61" s="20"/>
      <c r="G61" s="62" t="s">
        <v>46</v>
      </c>
      <c r="H61" s="73">
        <v>12.4</v>
      </c>
      <c r="I61" s="73">
        <v>66.7</v>
      </c>
      <c r="J61" s="73">
        <v>22.3</v>
      </c>
      <c r="K61" s="73">
        <v>18.9</v>
      </c>
      <c r="L61" s="73">
        <v>53</v>
      </c>
      <c r="M61" s="73">
        <v>52.2</v>
      </c>
      <c r="N61" s="73">
        <v>21.4</v>
      </c>
      <c r="O61" s="73">
        <v>18</v>
      </c>
      <c r="P61" s="73">
        <v>35.9</v>
      </c>
      <c r="Q61" s="73">
        <v>43.1</v>
      </c>
      <c r="R61" s="73">
        <v>59.1</v>
      </c>
      <c r="S61" s="73">
        <v>27.3</v>
      </c>
      <c r="T61" s="73">
        <v>31.8</v>
      </c>
      <c r="U61" s="73">
        <v>28.6</v>
      </c>
      <c r="V61" s="73">
        <v>24.5</v>
      </c>
      <c r="W61" s="73">
        <v>39.9</v>
      </c>
      <c r="X61" s="73">
        <v>53.4</v>
      </c>
      <c r="Y61" s="73">
        <v>39.2</v>
      </c>
      <c r="Z61" s="73">
        <v>35.1</v>
      </c>
      <c r="AA61" s="73">
        <v>32.9</v>
      </c>
      <c r="AB61" s="73">
        <v>37.2</v>
      </c>
      <c r="AC61" s="73">
        <v>45.3</v>
      </c>
      <c r="AD61" s="73">
        <v>54.7</v>
      </c>
      <c r="AE61" s="73">
        <v>43.5</v>
      </c>
      <c r="AF61" s="73">
        <v>38.1</v>
      </c>
      <c r="AG61" s="73">
        <v>39.1</v>
      </c>
      <c r="AH61" s="73">
        <v>47.4</v>
      </c>
      <c r="AI61" s="73">
        <v>60.1</v>
      </c>
      <c r="AJ61" s="73">
        <v>9.5</v>
      </c>
      <c r="AK61" s="73">
        <v>54.9</v>
      </c>
      <c r="AL61" s="41" t="s">
        <v>57</v>
      </c>
    </row>
    <row r="62" spans="4:38" ht="9.75" customHeight="1">
      <c r="D62" s="20"/>
      <c r="E62" s="20"/>
      <c r="F62" s="20"/>
      <c r="G62" s="6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42"/>
    </row>
    <row r="63" spans="4:38" ht="9.75" customHeight="1">
      <c r="D63" s="20"/>
      <c r="E63" s="20"/>
      <c r="F63" s="62" t="s">
        <v>47</v>
      </c>
      <c r="G63" s="73">
        <v>17.1</v>
      </c>
      <c r="H63" s="73">
        <v>24.5</v>
      </c>
      <c r="I63" s="73">
        <v>69.2</v>
      </c>
      <c r="J63" s="73">
        <v>34.3</v>
      </c>
      <c r="K63" s="73">
        <v>17.9</v>
      </c>
      <c r="L63" s="73">
        <v>41.5</v>
      </c>
      <c r="M63" s="73">
        <v>53.6</v>
      </c>
      <c r="N63" s="73">
        <v>39.1</v>
      </c>
      <c r="O63" s="73">
        <v>30.7</v>
      </c>
      <c r="P63" s="73">
        <v>38.5</v>
      </c>
      <c r="Q63" s="73">
        <v>45.7</v>
      </c>
      <c r="R63" s="73">
        <v>60.5</v>
      </c>
      <c r="S63" s="73">
        <v>41.1</v>
      </c>
      <c r="T63" s="73">
        <v>43.9</v>
      </c>
      <c r="U63" s="73">
        <v>40.8</v>
      </c>
      <c r="V63" s="73">
        <v>32.6</v>
      </c>
      <c r="W63" s="73">
        <v>42.4</v>
      </c>
      <c r="X63" s="73">
        <v>54.8</v>
      </c>
      <c r="Y63" s="73">
        <v>49.3</v>
      </c>
      <c r="Z63" s="73">
        <v>47.2</v>
      </c>
      <c r="AA63" s="73">
        <v>38.9</v>
      </c>
      <c r="AB63" s="73">
        <v>42.2</v>
      </c>
      <c r="AC63" s="73">
        <v>46.8</v>
      </c>
      <c r="AD63" s="73">
        <v>59.5</v>
      </c>
      <c r="AE63" s="73">
        <v>56.1</v>
      </c>
      <c r="AF63" s="73">
        <v>48.5</v>
      </c>
      <c r="AG63" s="73">
        <v>49.2</v>
      </c>
      <c r="AH63" s="73">
        <v>54.6</v>
      </c>
      <c r="AI63" s="73">
        <v>67.4</v>
      </c>
      <c r="AJ63" s="73">
        <v>19.9</v>
      </c>
      <c r="AK63" s="73">
        <v>67.2</v>
      </c>
      <c r="AL63" s="41" t="s">
        <v>57</v>
      </c>
    </row>
    <row r="64" spans="4:38" ht="9.75" customHeight="1">
      <c r="D64" s="20"/>
      <c r="E64" s="20"/>
      <c r="F64" s="6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42"/>
    </row>
    <row r="65" spans="4:38" ht="9.75" customHeight="1">
      <c r="D65" s="20"/>
      <c r="E65" s="62" t="s">
        <v>52</v>
      </c>
      <c r="F65" s="73">
        <v>60.8</v>
      </c>
      <c r="G65" s="73">
        <v>54.4</v>
      </c>
      <c r="H65" s="73">
        <v>45.1</v>
      </c>
      <c r="I65" s="73">
        <v>66.4</v>
      </c>
      <c r="J65" s="73">
        <v>40.2</v>
      </c>
      <c r="K65" s="73">
        <v>62.9</v>
      </c>
      <c r="L65" s="73">
        <v>54.8</v>
      </c>
      <c r="M65" s="73">
        <v>32.5</v>
      </c>
      <c r="N65" s="73">
        <v>35.5</v>
      </c>
      <c r="O65" s="73">
        <v>41</v>
      </c>
      <c r="P65" s="73">
        <v>37.7</v>
      </c>
      <c r="Q65" s="73">
        <v>45.2</v>
      </c>
      <c r="R65" s="73">
        <v>17.8</v>
      </c>
      <c r="S65" s="73">
        <v>40.1</v>
      </c>
      <c r="T65" s="73">
        <v>41.7</v>
      </c>
      <c r="U65" s="73">
        <v>28.9</v>
      </c>
      <c r="V65" s="73">
        <v>34.2</v>
      </c>
      <c r="W65" s="73">
        <v>25.2</v>
      </c>
      <c r="X65" s="73">
        <v>11.6</v>
      </c>
      <c r="Y65" s="73">
        <v>32.9</v>
      </c>
      <c r="Z65" s="73">
        <v>25</v>
      </c>
      <c r="AA65" s="73">
        <v>26.4</v>
      </c>
      <c r="AB65" s="73">
        <v>16.6</v>
      </c>
      <c r="AC65" s="73">
        <v>13.2</v>
      </c>
      <c r="AD65" s="77">
        <f>7.1</f>
        <v>7.1</v>
      </c>
      <c r="AE65" s="73">
        <v>25.3</v>
      </c>
      <c r="AF65" s="73">
        <v>18.6</v>
      </c>
      <c r="AG65" s="73">
        <v>15.3</v>
      </c>
      <c r="AH65" s="73">
        <v>6.5</v>
      </c>
      <c r="AI65" s="73">
        <v>11.8</v>
      </c>
      <c r="AJ65" s="73">
        <v>46.9</v>
      </c>
      <c r="AK65" s="77">
        <f>5.1</f>
        <v>5.1</v>
      </c>
      <c r="AL65" s="41" t="s">
        <v>57</v>
      </c>
    </row>
    <row r="66" spans="4:38" ht="9.75" customHeight="1">
      <c r="D66" s="20"/>
      <c r="E66" s="63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8"/>
      <c r="AE66" s="74"/>
      <c r="AF66" s="74"/>
      <c r="AG66" s="74"/>
      <c r="AH66" s="74"/>
      <c r="AI66" s="74"/>
      <c r="AJ66" s="74"/>
      <c r="AK66" s="78"/>
      <c r="AL66" s="42"/>
    </row>
    <row r="67" spans="4:38" ht="9.75" customHeight="1">
      <c r="D67" s="62" t="s">
        <v>54</v>
      </c>
      <c r="E67" s="73">
        <v>5.7</v>
      </c>
      <c r="F67" s="73">
        <v>71.2</v>
      </c>
      <c r="G67" s="73">
        <v>58.2</v>
      </c>
      <c r="H67" s="73">
        <v>49.7</v>
      </c>
      <c r="I67" s="73">
        <v>71</v>
      </c>
      <c r="J67" s="73">
        <v>44.8</v>
      </c>
      <c r="K67" s="73">
        <v>70.7</v>
      </c>
      <c r="L67" s="73">
        <v>59.4</v>
      </c>
      <c r="M67" s="73">
        <v>40</v>
      </c>
      <c r="N67" s="73">
        <v>39.3</v>
      </c>
      <c r="O67" s="73">
        <v>46.3</v>
      </c>
      <c r="P67" s="73">
        <v>48.1</v>
      </c>
      <c r="Q67" s="73">
        <v>49.5</v>
      </c>
      <c r="R67" s="73">
        <v>22.4</v>
      </c>
      <c r="S67" s="73">
        <v>39.9</v>
      </c>
      <c r="T67" s="73">
        <v>42.2</v>
      </c>
      <c r="U67" s="73">
        <v>31.9</v>
      </c>
      <c r="V67" s="73">
        <v>46</v>
      </c>
      <c r="W67" s="73">
        <v>30.2</v>
      </c>
      <c r="X67" s="73">
        <v>16.1</v>
      </c>
      <c r="Y67" s="73">
        <v>33.3</v>
      </c>
      <c r="Z67" s="73">
        <v>28.6</v>
      </c>
      <c r="AA67" s="73">
        <v>30.9</v>
      </c>
      <c r="AB67" s="73">
        <v>21.2</v>
      </c>
      <c r="AC67" s="73">
        <v>17.8</v>
      </c>
      <c r="AD67" s="73">
        <v>11.7</v>
      </c>
      <c r="AE67" s="73">
        <v>25.7</v>
      </c>
      <c r="AF67" s="73">
        <v>21.8</v>
      </c>
      <c r="AG67" s="73">
        <v>18.5</v>
      </c>
      <c r="AH67" s="73">
        <v>11.1</v>
      </c>
      <c r="AI67" s="73">
        <v>12.1</v>
      </c>
      <c r="AJ67" s="73">
        <v>49.9</v>
      </c>
      <c r="AK67" s="73"/>
      <c r="AL67" s="41" t="s">
        <v>57</v>
      </c>
    </row>
    <row r="68" spans="4:38" ht="9.75" customHeight="1">
      <c r="D68" s="63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42"/>
    </row>
    <row r="69" spans="3:38" ht="9.75" customHeight="1">
      <c r="C69" s="34" t="s">
        <v>55</v>
      </c>
      <c r="D69" s="73">
        <v>14.9</v>
      </c>
      <c r="E69" s="73">
        <v>14.6</v>
      </c>
      <c r="F69" s="73">
        <v>67</v>
      </c>
      <c r="G69" s="73">
        <v>48</v>
      </c>
      <c r="H69" s="73">
        <v>13.2</v>
      </c>
      <c r="I69" s="73">
        <v>66.8</v>
      </c>
      <c r="J69" s="73">
        <v>30.9</v>
      </c>
      <c r="K69" s="73">
        <v>58</v>
      </c>
      <c r="L69" s="73">
        <v>59.1</v>
      </c>
      <c r="M69" s="73">
        <v>40.3</v>
      </c>
      <c r="N69" s="73">
        <v>28.1</v>
      </c>
      <c r="O69" s="73">
        <v>34</v>
      </c>
      <c r="P69" s="73">
        <v>42</v>
      </c>
      <c r="Q69" s="73">
        <v>45.6</v>
      </c>
      <c r="R69" s="73">
        <v>31.7</v>
      </c>
      <c r="S69" s="73">
        <v>25.6</v>
      </c>
      <c r="T69" s="73">
        <v>28</v>
      </c>
      <c r="U69" s="73">
        <v>22.6</v>
      </c>
      <c r="V69" s="73">
        <v>38.2</v>
      </c>
      <c r="W69" s="73">
        <v>31.1</v>
      </c>
      <c r="X69" s="73">
        <v>25.4</v>
      </c>
      <c r="Y69" s="73">
        <v>19.2</v>
      </c>
      <c r="Z69" s="73">
        <v>14.4</v>
      </c>
      <c r="AA69" s="73">
        <v>23.8</v>
      </c>
      <c r="AB69" s="73">
        <v>22.4</v>
      </c>
      <c r="AC69" s="73">
        <v>24.5</v>
      </c>
      <c r="AD69" s="73">
        <v>20.9</v>
      </c>
      <c r="AE69" s="73">
        <v>11.5</v>
      </c>
      <c r="AF69" s="73">
        <v>12.8</v>
      </c>
      <c r="AG69" s="73">
        <v>12.3</v>
      </c>
      <c r="AH69" s="73">
        <v>14.6</v>
      </c>
      <c r="AI69" s="73">
        <v>24.9</v>
      </c>
      <c r="AJ69" s="73">
        <v>40.9</v>
      </c>
      <c r="AK69" s="73">
        <v>10.4</v>
      </c>
      <c r="AL69" s="41" t="s">
        <v>57</v>
      </c>
    </row>
    <row r="70" spans="3:38" ht="9.75" customHeight="1">
      <c r="C70" s="4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42"/>
    </row>
    <row r="71" spans="2:38" ht="9.75" customHeight="1">
      <c r="B71" s="34" t="s">
        <v>53</v>
      </c>
      <c r="C71" s="75">
        <v>10.2</v>
      </c>
      <c r="D71" s="73"/>
      <c r="E71" s="73"/>
      <c r="F71" s="73">
        <v>60.7</v>
      </c>
      <c r="G71" s="73">
        <v>57.3</v>
      </c>
      <c r="H71" s="73">
        <v>48.3</v>
      </c>
      <c r="I71" s="73">
        <v>77.2</v>
      </c>
      <c r="J71" s="73">
        <v>39.8</v>
      </c>
      <c r="K71" s="73">
        <v>65.9</v>
      </c>
      <c r="L71" s="73">
        <v>54.7</v>
      </c>
      <c r="M71" s="73">
        <v>32.8</v>
      </c>
      <c r="N71" s="73">
        <v>35</v>
      </c>
      <c r="O71" s="73">
        <v>40.9</v>
      </c>
      <c r="P71" s="73">
        <v>37.6</v>
      </c>
      <c r="Q71" s="73">
        <v>44.8</v>
      </c>
      <c r="R71" s="73">
        <v>20.8</v>
      </c>
      <c r="S71" s="73">
        <v>35.6</v>
      </c>
      <c r="T71" s="73">
        <v>38</v>
      </c>
      <c r="U71" s="73">
        <v>27.5</v>
      </c>
      <c r="V71" s="73">
        <v>34.3</v>
      </c>
      <c r="W71" s="73">
        <v>25.5</v>
      </c>
      <c r="X71" s="73">
        <v>14.5</v>
      </c>
      <c r="Y71" s="73">
        <v>29.2</v>
      </c>
      <c r="Z71" s="73">
        <v>24</v>
      </c>
      <c r="AA71" s="73">
        <v>25.3</v>
      </c>
      <c r="AB71" s="73">
        <v>16.5</v>
      </c>
      <c r="AC71" s="73">
        <v>13.9</v>
      </c>
      <c r="AD71" s="73">
        <v>10</v>
      </c>
      <c r="AE71" s="73">
        <v>21.5</v>
      </c>
      <c r="AF71" s="73">
        <v>17</v>
      </c>
      <c r="AG71" s="73">
        <v>13.7</v>
      </c>
      <c r="AH71" s="77">
        <f>7.1</f>
        <v>7.1</v>
      </c>
      <c r="AI71" s="77">
        <f>6.9</f>
        <v>6.9</v>
      </c>
      <c r="AJ71" s="73">
        <v>45.5</v>
      </c>
      <c r="AK71" s="73"/>
      <c r="AL71" s="41" t="s">
        <v>57</v>
      </c>
    </row>
    <row r="72" spans="2:38" ht="9.75" customHeight="1">
      <c r="B72" s="49"/>
      <c r="C72" s="76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8"/>
      <c r="AI72" s="78"/>
      <c r="AJ72" s="74"/>
      <c r="AK72" s="74"/>
      <c r="AL72" s="42"/>
    </row>
    <row r="73" spans="1:38" ht="9.75" customHeight="1">
      <c r="A73" s="34" t="s">
        <v>56</v>
      </c>
      <c r="B73" s="75"/>
      <c r="C73" s="75">
        <v>11.3</v>
      </c>
      <c r="D73" s="75">
        <v>7.1</v>
      </c>
      <c r="E73" s="75"/>
      <c r="F73" s="75">
        <v>61.1</v>
      </c>
      <c r="G73" s="75">
        <v>50</v>
      </c>
      <c r="H73" s="75">
        <v>40.7</v>
      </c>
      <c r="I73" s="75">
        <v>57.2</v>
      </c>
      <c r="J73" s="75">
        <v>34.8</v>
      </c>
      <c r="K73" s="75">
        <v>59.1</v>
      </c>
      <c r="L73" s="75">
        <v>46.2</v>
      </c>
      <c r="M73" s="75">
        <v>29.1</v>
      </c>
      <c r="N73" s="75">
        <v>30.8</v>
      </c>
      <c r="O73" s="75">
        <v>37.1</v>
      </c>
      <c r="P73" s="75">
        <v>36.7</v>
      </c>
      <c r="Q73" s="75">
        <v>36.3</v>
      </c>
      <c r="R73" s="75">
        <v>22.3</v>
      </c>
      <c r="S73" s="75">
        <v>31</v>
      </c>
      <c r="T73" s="75">
        <v>38.6</v>
      </c>
      <c r="U73" s="75">
        <v>24.2</v>
      </c>
      <c r="V73" s="75">
        <v>31.9</v>
      </c>
      <c r="W73" s="75">
        <v>24.1</v>
      </c>
      <c r="X73" s="75">
        <v>16.1</v>
      </c>
      <c r="Y73" s="75">
        <v>29.6</v>
      </c>
      <c r="Z73" s="75">
        <v>20.7</v>
      </c>
      <c r="AA73" s="75">
        <v>21.3</v>
      </c>
      <c r="AB73" s="75">
        <v>13.7</v>
      </c>
      <c r="AC73" s="75">
        <v>12</v>
      </c>
      <c r="AD73" s="75">
        <v>10.8</v>
      </c>
      <c r="AE73" s="75">
        <v>22.1</v>
      </c>
      <c r="AF73" s="75">
        <v>14.3</v>
      </c>
      <c r="AG73" s="75">
        <v>11</v>
      </c>
      <c r="AH73" s="77">
        <f>5.8</f>
        <v>5.8</v>
      </c>
      <c r="AI73" s="75">
        <v>15.4</v>
      </c>
      <c r="AJ73" s="75">
        <v>42.2</v>
      </c>
      <c r="AK73" s="75"/>
      <c r="AL73" s="41" t="s">
        <v>57</v>
      </c>
    </row>
    <row r="74" spans="1:38" ht="9.75" customHeight="1">
      <c r="A74" s="4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8"/>
      <c r="AI74" s="76"/>
      <c r="AJ74" s="76"/>
      <c r="AK74" s="76"/>
      <c r="AL74" s="42"/>
    </row>
  </sheetData>
  <sheetProtection/>
  <mergeCells count="743">
    <mergeCell ref="AJ59:AJ60"/>
    <mergeCell ref="AJ61:AJ62"/>
    <mergeCell ref="AJ63:AJ64"/>
    <mergeCell ref="AJ49:AJ50"/>
    <mergeCell ref="AJ51:AJ52"/>
    <mergeCell ref="AJ53:AJ54"/>
    <mergeCell ref="AJ55:AJ56"/>
    <mergeCell ref="AJ33:AJ34"/>
    <mergeCell ref="AJ35:AJ36"/>
    <mergeCell ref="AJ37:AJ38"/>
    <mergeCell ref="AJ39:AJ40"/>
    <mergeCell ref="AJ41:AJ42"/>
    <mergeCell ref="AJ43:AJ44"/>
    <mergeCell ref="AJ45:AJ46"/>
    <mergeCell ref="AJ47:AJ48"/>
    <mergeCell ref="AJ27:AJ28"/>
    <mergeCell ref="AJ29:AJ30"/>
    <mergeCell ref="AJ31:AJ32"/>
    <mergeCell ref="AJ17:AJ18"/>
    <mergeCell ref="AJ19:AJ20"/>
    <mergeCell ref="AJ21:AJ22"/>
    <mergeCell ref="AJ23:AJ24"/>
    <mergeCell ref="AJ3:AJ4"/>
    <mergeCell ref="AJ5:AJ6"/>
    <mergeCell ref="AJ7:AJ8"/>
    <mergeCell ref="AJ25:AJ26"/>
    <mergeCell ref="AJ9:AJ10"/>
    <mergeCell ref="AJ11:AJ12"/>
    <mergeCell ref="AJ13:AJ14"/>
    <mergeCell ref="AJ15:AJ16"/>
    <mergeCell ref="AL43:AL44"/>
    <mergeCell ref="AK53:AK54"/>
    <mergeCell ref="AK55:AK56"/>
    <mergeCell ref="AL47:AL48"/>
    <mergeCell ref="AL59:AL60"/>
    <mergeCell ref="AL55:AL56"/>
    <mergeCell ref="AL57:AL58"/>
    <mergeCell ref="AK51:AK52"/>
    <mergeCell ref="AH57:AH58"/>
    <mergeCell ref="AL61:AL62"/>
    <mergeCell ref="AL63:AL64"/>
    <mergeCell ref="AI59:AI60"/>
    <mergeCell ref="AI61:AI62"/>
    <mergeCell ref="AI63:AI64"/>
    <mergeCell ref="AK59:AK60"/>
    <mergeCell ref="AK61:AK62"/>
    <mergeCell ref="AK63:AK64"/>
    <mergeCell ref="AJ57:AJ58"/>
    <mergeCell ref="AC55:AC56"/>
    <mergeCell ref="AB55:AB56"/>
    <mergeCell ref="AB57:AB58"/>
    <mergeCell ref="AC57:AC58"/>
    <mergeCell ref="AF53:AF54"/>
    <mergeCell ref="AG53:AG54"/>
    <mergeCell ref="AD57:AD58"/>
    <mergeCell ref="AE57:AE58"/>
    <mergeCell ref="AF57:AF58"/>
    <mergeCell ref="AG57:AG58"/>
    <mergeCell ref="AG55:AG56"/>
    <mergeCell ref="AF55:AF56"/>
    <mergeCell ref="AE55:AE56"/>
    <mergeCell ref="AD55:AD56"/>
    <mergeCell ref="AD53:AD54"/>
    <mergeCell ref="AE53:AE54"/>
    <mergeCell ref="AI57:AI58"/>
    <mergeCell ref="AK57:AK58"/>
    <mergeCell ref="AC51:AC52"/>
    <mergeCell ref="AB51:AB52"/>
    <mergeCell ref="AB53:AB54"/>
    <mergeCell ref="AC53:AC54"/>
    <mergeCell ref="AG51:AG52"/>
    <mergeCell ref="AF51:AF52"/>
    <mergeCell ref="AE51:AE52"/>
    <mergeCell ref="AD51:AD52"/>
    <mergeCell ref="AI55:AI56"/>
    <mergeCell ref="AH51:AH52"/>
    <mergeCell ref="AH53:AH54"/>
    <mergeCell ref="AH55:AH56"/>
    <mergeCell ref="AL51:AL52"/>
    <mergeCell ref="AL53:AL54"/>
    <mergeCell ref="AI47:AI48"/>
    <mergeCell ref="AI49:AI50"/>
    <mergeCell ref="AI51:AI52"/>
    <mergeCell ref="AI53:AI54"/>
    <mergeCell ref="AL45:AL46"/>
    <mergeCell ref="AK47:AK48"/>
    <mergeCell ref="AK49:AK50"/>
    <mergeCell ref="AK39:AK40"/>
    <mergeCell ref="AK41:AK42"/>
    <mergeCell ref="AK43:AK44"/>
    <mergeCell ref="AK45:AK46"/>
    <mergeCell ref="AL49:AL50"/>
    <mergeCell ref="AL39:AL40"/>
    <mergeCell ref="AL41:AL42"/>
    <mergeCell ref="AG47:AG48"/>
    <mergeCell ref="AG49:AG50"/>
    <mergeCell ref="AH47:AH48"/>
    <mergeCell ref="AH49:AH50"/>
    <mergeCell ref="AI45:AI46"/>
    <mergeCell ref="AG39:AG40"/>
    <mergeCell ref="AG41:AG42"/>
    <mergeCell ref="AG43:AG44"/>
    <mergeCell ref="AG45:AG46"/>
    <mergeCell ref="AH39:AH40"/>
    <mergeCell ref="AH41:AH42"/>
    <mergeCell ref="AH43:AH44"/>
    <mergeCell ref="AH45:AH46"/>
    <mergeCell ref="AD49:AD50"/>
    <mergeCell ref="AF47:AF48"/>
    <mergeCell ref="AF49:AF50"/>
    <mergeCell ref="AF39:AF40"/>
    <mergeCell ref="AF41:AF42"/>
    <mergeCell ref="AF43:AF44"/>
    <mergeCell ref="AF45:AF46"/>
    <mergeCell ref="AE49:AE50"/>
    <mergeCell ref="AD39:AD40"/>
    <mergeCell ref="AD41:AD42"/>
    <mergeCell ref="AD43:AD44"/>
    <mergeCell ref="AD45:AD46"/>
    <mergeCell ref="AE39:AE40"/>
    <mergeCell ref="AE41:AE42"/>
    <mergeCell ref="AE43:AE44"/>
    <mergeCell ref="AE45:AE46"/>
    <mergeCell ref="AD47:AD48"/>
    <mergeCell ref="AA47:AA48"/>
    <mergeCell ref="AA49:AA50"/>
    <mergeCell ref="AC39:AC40"/>
    <mergeCell ref="AC41:AC42"/>
    <mergeCell ref="AC43:AC44"/>
    <mergeCell ref="AC45:AC46"/>
    <mergeCell ref="AC47:AC48"/>
    <mergeCell ref="AC49:AC50"/>
    <mergeCell ref="AA39:AA40"/>
    <mergeCell ref="Q45:Q46"/>
    <mergeCell ref="R45:R46"/>
    <mergeCell ref="R47:R48"/>
    <mergeCell ref="R49:R50"/>
    <mergeCell ref="S47:S48"/>
    <mergeCell ref="T47:T48"/>
    <mergeCell ref="Q49:Q50"/>
    <mergeCell ref="Q47:Q48"/>
    <mergeCell ref="AA43:AA44"/>
    <mergeCell ref="AA45:AA46"/>
    <mergeCell ref="W47:W48"/>
    <mergeCell ref="X47:X48"/>
    <mergeCell ref="Y47:Y48"/>
    <mergeCell ref="Z47:Z48"/>
    <mergeCell ref="P45:P46"/>
    <mergeCell ref="P47:P48"/>
    <mergeCell ref="P49:P50"/>
    <mergeCell ref="O53:O54"/>
    <mergeCell ref="P51:P52"/>
    <mergeCell ref="P53:P54"/>
    <mergeCell ref="O45:O46"/>
    <mergeCell ref="O47:O48"/>
    <mergeCell ref="I63:I64"/>
    <mergeCell ref="M53:M54"/>
    <mergeCell ref="N53:N54"/>
    <mergeCell ref="K53:K54"/>
    <mergeCell ref="G63:G64"/>
    <mergeCell ref="H63:H64"/>
    <mergeCell ref="H61:H62"/>
    <mergeCell ref="G61:G62"/>
    <mergeCell ref="L57:L58"/>
    <mergeCell ref="K55:K56"/>
    <mergeCell ref="L55:L56"/>
    <mergeCell ref="L53:L54"/>
    <mergeCell ref="K57:K58"/>
    <mergeCell ref="I59:I60"/>
    <mergeCell ref="J59:J60"/>
    <mergeCell ref="K59:K60"/>
    <mergeCell ref="L59:L60"/>
    <mergeCell ref="Q61:Q62"/>
    <mergeCell ref="J63:J64"/>
    <mergeCell ref="K63:K64"/>
    <mergeCell ref="L63:L64"/>
    <mergeCell ref="O61:O62"/>
    <mergeCell ref="P61:P62"/>
    <mergeCell ref="K61:K62"/>
    <mergeCell ref="Q63:Q64"/>
    <mergeCell ref="R63:R64"/>
    <mergeCell ref="M63:M64"/>
    <mergeCell ref="N63:N64"/>
    <mergeCell ref="O63:O64"/>
    <mergeCell ref="P63:P64"/>
    <mergeCell ref="M61:M62"/>
    <mergeCell ref="N61:N62"/>
    <mergeCell ref="L61:L62"/>
    <mergeCell ref="I61:I62"/>
    <mergeCell ref="J61:J62"/>
    <mergeCell ref="M57:M58"/>
    <mergeCell ref="N57:N58"/>
    <mergeCell ref="O57:O58"/>
    <mergeCell ref="R61:R62"/>
    <mergeCell ref="M59:M60"/>
    <mergeCell ref="N59:N60"/>
    <mergeCell ref="O59:O60"/>
    <mergeCell ref="P59:P60"/>
    <mergeCell ref="Q59:Q60"/>
    <mergeCell ref="R59:R60"/>
    <mergeCell ref="R55:R56"/>
    <mergeCell ref="R57:R58"/>
    <mergeCell ref="P57:P58"/>
    <mergeCell ref="O55:O56"/>
    <mergeCell ref="P55:P56"/>
    <mergeCell ref="AG63:AG64"/>
    <mergeCell ref="AH63:AH64"/>
    <mergeCell ref="AC61:AC62"/>
    <mergeCell ref="AD61:AD62"/>
    <mergeCell ref="AC63:AC64"/>
    <mergeCell ref="AD63:AD64"/>
    <mergeCell ref="AE63:AE64"/>
    <mergeCell ref="AF63:AF64"/>
    <mergeCell ref="AG59:AG60"/>
    <mergeCell ref="AH59:AH60"/>
    <mergeCell ref="AE61:AE62"/>
    <mergeCell ref="AF61:AF62"/>
    <mergeCell ref="AG61:AG62"/>
    <mergeCell ref="AH61:AH62"/>
    <mergeCell ref="AE59:AE60"/>
    <mergeCell ref="AF59:AF60"/>
    <mergeCell ref="AB61:AB62"/>
    <mergeCell ref="AA63:AA64"/>
    <mergeCell ref="AA59:AA60"/>
    <mergeCell ref="AA61:AA62"/>
    <mergeCell ref="AB59:AB60"/>
    <mergeCell ref="AB63:AB64"/>
    <mergeCell ref="Y61:Y62"/>
    <mergeCell ref="Z61:Z62"/>
    <mergeCell ref="AC59:AC60"/>
    <mergeCell ref="AD59:AD60"/>
    <mergeCell ref="W63:W64"/>
    <mergeCell ref="X63:X64"/>
    <mergeCell ref="Y63:Y64"/>
    <mergeCell ref="Z63:Z64"/>
    <mergeCell ref="AA51:AA52"/>
    <mergeCell ref="AA53:AA54"/>
    <mergeCell ref="AA55:AA56"/>
    <mergeCell ref="AA57:AA58"/>
    <mergeCell ref="W61:W62"/>
    <mergeCell ref="X61:X62"/>
    <mergeCell ref="S61:S62"/>
    <mergeCell ref="T61:T62"/>
    <mergeCell ref="U61:U62"/>
    <mergeCell ref="V61:V62"/>
    <mergeCell ref="S63:S64"/>
    <mergeCell ref="T63:T64"/>
    <mergeCell ref="U63:U64"/>
    <mergeCell ref="V63:V64"/>
    <mergeCell ref="S59:S60"/>
    <mergeCell ref="T59:T60"/>
    <mergeCell ref="U59:U60"/>
    <mergeCell ref="V59:V60"/>
    <mergeCell ref="W59:W60"/>
    <mergeCell ref="X59:X60"/>
    <mergeCell ref="Y59:Y60"/>
    <mergeCell ref="Z59:Z60"/>
    <mergeCell ref="S57:S58"/>
    <mergeCell ref="T57:T58"/>
    <mergeCell ref="U57:U58"/>
    <mergeCell ref="V57:V58"/>
    <mergeCell ref="W57:W58"/>
    <mergeCell ref="X57:X58"/>
    <mergeCell ref="Y57:Y58"/>
    <mergeCell ref="Z57:Z58"/>
    <mergeCell ref="S55:S56"/>
    <mergeCell ref="T55:T56"/>
    <mergeCell ref="U55:U56"/>
    <mergeCell ref="V55:V56"/>
    <mergeCell ref="W55:W56"/>
    <mergeCell ref="X55:X56"/>
    <mergeCell ref="Y55:Y56"/>
    <mergeCell ref="Z55:Z56"/>
    <mergeCell ref="S53:S54"/>
    <mergeCell ref="T53:T54"/>
    <mergeCell ref="U53:U54"/>
    <mergeCell ref="V53:V54"/>
    <mergeCell ref="W53:W54"/>
    <mergeCell ref="X53:X54"/>
    <mergeCell ref="Y53:Y54"/>
    <mergeCell ref="Z53:Z54"/>
    <mergeCell ref="S51:S52"/>
    <mergeCell ref="T51:T52"/>
    <mergeCell ref="U51:U52"/>
    <mergeCell ref="V51:V52"/>
    <mergeCell ref="W51:W52"/>
    <mergeCell ref="X51:X52"/>
    <mergeCell ref="Y51:Y52"/>
    <mergeCell ref="Z51:Z52"/>
    <mergeCell ref="Y49:Y50"/>
    <mergeCell ref="Z49:Z50"/>
    <mergeCell ref="S49:S50"/>
    <mergeCell ref="T49:T50"/>
    <mergeCell ref="U49:U50"/>
    <mergeCell ref="V49:V50"/>
    <mergeCell ref="W49:W50"/>
    <mergeCell ref="X49:X50"/>
    <mergeCell ref="U47:U48"/>
    <mergeCell ref="V47:V48"/>
    <mergeCell ref="Z43:Z44"/>
    <mergeCell ref="S45:S46"/>
    <mergeCell ref="T45:T46"/>
    <mergeCell ref="U45:U46"/>
    <mergeCell ref="V45:V46"/>
    <mergeCell ref="W45:W46"/>
    <mergeCell ref="X45:X46"/>
    <mergeCell ref="Y45:Y46"/>
    <mergeCell ref="T39:T40"/>
    <mergeCell ref="T43:T44"/>
    <mergeCell ref="T41:T42"/>
    <mergeCell ref="V43:V44"/>
    <mergeCell ref="U39:U40"/>
    <mergeCell ref="V39:V40"/>
    <mergeCell ref="U43:U44"/>
    <mergeCell ref="Y39:Y40"/>
    <mergeCell ref="X41:X42"/>
    <mergeCell ref="Y41:Y42"/>
    <mergeCell ref="W43:W44"/>
    <mergeCell ref="Y43:Y44"/>
    <mergeCell ref="X43:X44"/>
    <mergeCell ref="W41:W42"/>
    <mergeCell ref="W39:W40"/>
    <mergeCell ref="X39:X40"/>
    <mergeCell ref="U41:U42"/>
    <mergeCell ref="V41:V42"/>
    <mergeCell ref="AB49:AB50"/>
    <mergeCell ref="Z39:Z40"/>
    <mergeCell ref="Z41:Z42"/>
    <mergeCell ref="Z45:Z46"/>
    <mergeCell ref="AB39:AB40"/>
    <mergeCell ref="AB41:AB42"/>
    <mergeCell ref="AB43:AB44"/>
    <mergeCell ref="AB45:AB46"/>
    <mergeCell ref="AB47:AB48"/>
    <mergeCell ref="AA41:AA42"/>
    <mergeCell ref="AD37:AD38"/>
    <mergeCell ref="AE37:AE38"/>
    <mergeCell ref="AL29:AL30"/>
    <mergeCell ref="AL31:AL32"/>
    <mergeCell ref="AL33:AL34"/>
    <mergeCell ref="AL35:AL36"/>
    <mergeCell ref="AL37:AL38"/>
    <mergeCell ref="AK29:AK30"/>
    <mergeCell ref="AK31:AK32"/>
    <mergeCell ref="AK37:AK38"/>
    <mergeCell ref="AE47:AE48"/>
    <mergeCell ref="AK33:AK34"/>
    <mergeCell ref="AK35:AK36"/>
    <mergeCell ref="AH37:AH38"/>
    <mergeCell ref="AI37:AI38"/>
    <mergeCell ref="AF37:AF38"/>
    <mergeCell ref="AG37:AG38"/>
    <mergeCell ref="AI39:AI40"/>
    <mergeCell ref="AI41:AI42"/>
    <mergeCell ref="AI43:AI44"/>
    <mergeCell ref="AH29:AH30"/>
    <mergeCell ref="AH31:AH32"/>
    <mergeCell ref="AH33:AH34"/>
    <mergeCell ref="AH35:AH36"/>
    <mergeCell ref="AI29:AI30"/>
    <mergeCell ref="AI31:AI32"/>
    <mergeCell ref="AI33:AI34"/>
    <mergeCell ref="AI35:AI36"/>
    <mergeCell ref="AG33:AG34"/>
    <mergeCell ref="AG35:AG36"/>
    <mergeCell ref="AF29:AF30"/>
    <mergeCell ref="AF31:AF32"/>
    <mergeCell ref="AF33:AF34"/>
    <mergeCell ref="AF35:AF36"/>
    <mergeCell ref="AE33:AE34"/>
    <mergeCell ref="AE35:AE36"/>
    <mergeCell ref="AD29:AD30"/>
    <mergeCell ref="AD31:AD32"/>
    <mergeCell ref="AD33:AD34"/>
    <mergeCell ref="AD35:AD36"/>
    <mergeCell ref="AC33:AC34"/>
    <mergeCell ref="AC35:AC36"/>
    <mergeCell ref="AA37:AA38"/>
    <mergeCell ref="AB29:AB30"/>
    <mergeCell ref="AB31:AB32"/>
    <mergeCell ref="AB33:AB34"/>
    <mergeCell ref="AB35:AB36"/>
    <mergeCell ref="AB37:AB38"/>
    <mergeCell ref="AC37:AC38"/>
    <mergeCell ref="AA33:AA34"/>
    <mergeCell ref="AA35:AA36"/>
    <mergeCell ref="Y35:Y36"/>
    <mergeCell ref="Y37:Y38"/>
    <mergeCell ref="Z33:Z34"/>
    <mergeCell ref="Z35:Z36"/>
    <mergeCell ref="AK27:AK28"/>
    <mergeCell ref="AA27:AA28"/>
    <mergeCell ref="AA29:AA30"/>
    <mergeCell ref="AA31:AA32"/>
    <mergeCell ref="AC29:AC30"/>
    <mergeCell ref="AC31:AC32"/>
    <mergeCell ref="AE29:AE30"/>
    <mergeCell ref="AE31:AE32"/>
    <mergeCell ref="AG29:AG30"/>
    <mergeCell ref="AG31:AG32"/>
    <mergeCell ref="W33:W34"/>
    <mergeCell ref="Z37:Z38"/>
    <mergeCell ref="X29:X30"/>
    <mergeCell ref="Y29:Y30"/>
    <mergeCell ref="Y31:Y32"/>
    <mergeCell ref="Y33:Y34"/>
    <mergeCell ref="Z29:Z30"/>
    <mergeCell ref="Z31:Z32"/>
    <mergeCell ref="X37:X38"/>
    <mergeCell ref="X35:X36"/>
    <mergeCell ref="X33:X34"/>
    <mergeCell ref="X31:X32"/>
    <mergeCell ref="T37:T38"/>
    <mergeCell ref="U37:U38"/>
    <mergeCell ref="V37:V38"/>
    <mergeCell ref="W37:W38"/>
    <mergeCell ref="AL25:AL26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L27:AL28"/>
    <mergeCell ref="AL23:AL24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K25:AK26"/>
    <mergeCell ref="AL21:AL22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K23:AK24"/>
    <mergeCell ref="AI21:AI22"/>
    <mergeCell ref="AE19:AE20"/>
    <mergeCell ref="AD19:AD20"/>
    <mergeCell ref="AK21:AK22"/>
    <mergeCell ref="AE21:AE22"/>
    <mergeCell ref="AF21:AF22"/>
    <mergeCell ref="AG21:AG22"/>
    <mergeCell ref="AH21:AH22"/>
    <mergeCell ref="AC19:AC20"/>
    <mergeCell ref="AB21:AB22"/>
    <mergeCell ref="AC21:AC22"/>
    <mergeCell ref="AD21:AD22"/>
    <mergeCell ref="AB19:AB20"/>
    <mergeCell ref="AL17:AL18"/>
    <mergeCell ref="AF15:AF16"/>
    <mergeCell ref="AL19:AL20"/>
    <mergeCell ref="AK19:AK20"/>
    <mergeCell ref="AI19:AI20"/>
    <mergeCell ref="AH19:AH20"/>
    <mergeCell ref="AG19:AG20"/>
    <mergeCell ref="AF19:AF20"/>
    <mergeCell ref="AI17:AI18"/>
    <mergeCell ref="AK17:AK18"/>
    <mergeCell ref="F63:F64"/>
    <mergeCell ref="AE15:AE16"/>
    <mergeCell ref="AL11:AL12"/>
    <mergeCell ref="AF13:AF14"/>
    <mergeCell ref="AG13:AG14"/>
    <mergeCell ref="AH13:AH14"/>
    <mergeCell ref="AI13:AI14"/>
    <mergeCell ref="AK13:AK14"/>
    <mergeCell ref="AL13:AL14"/>
    <mergeCell ref="AL15:AL16"/>
    <mergeCell ref="D15:AB17"/>
    <mergeCell ref="D12:AD14"/>
    <mergeCell ref="D3:AH6"/>
    <mergeCell ref="AH7:AH8"/>
    <mergeCell ref="AG9:AG10"/>
    <mergeCell ref="AD17:AD18"/>
    <mergeCell ref="AE17:AE18"/>
    <mergeCell ref="AF17:AF18"/>
    <mergeCell ref="AG17:AG18"/>
    <mergeCell ref="AH17:AH18"/>
    <mergeCell ref="H59:H60"/>
    <mergeCell ref="J57:J58"/>
    <mergeCell ref="L51:L52"/>
    <mergeCell ref="O49:O50"/>
    <mergeCell ref="O51:O52"/>
    <mergeCell ref="N49:N50"/>
    <mergeCell ref="M51:M52"/>
    <mergeCell ref="N51:N52"/>
    <mergeCell ref="M55:M56"/>
    <mergeCell ref="N55:N56"/>
    <mergeCell ref="Q43:Q44"/>
    <mergeCell ref="R41:R42"/>
    <mergeCell ref="J55:J56"/>
    <mergeCell ref="I57:I58"/>
    <mergeCell ref="Q57:Q58"/>
    <mergeCell ref="Q51:Q52"/>
    <mergeCell ref="R51:R52"/>
    <mergeCell ref="Q53:Q54"/>
    <mergeCell ref="R53:R54"/>
    <mergeCell ref="Q55:Q56"/>
    <mergeCell ref="V35:V36"/>
    <mergeCell ref="U35:U36"/>
    <mergeCell ref="N47:N48"/>
    <mergeCell ref="M49:M50"/>
    <mergeCell ref="S37:S38"/>
    <mergeCell ref="R39:R40"/>
    <mergeCell ref="Q41:Q42"/>
    <mergeCell ref="P43:P44"/>
    <mergeCell ref="S39:S40"/>
    <mergeCell ref="S43:S44"/>
    <mergeCell ref="Y27:Y28"/>
    <mergeCell ref="Z27:Z28"/>
    <mergeCell ref="R43:R44"/>
    <mergeCell ref="S41:S42"/>
    <mergeCell ref="W29:W30"/>
    <mergeCell ref="V31:V32"/>
    <mergeCell ref="U33:U34"/>
    <mergeCell ref="T35:T36"/>
    <mergeCell ref="W31:W32"/>
    <mergeCell ref="V33:V34"/>
    <mergeCell ref="AH9:AH10"/>
    <mergeCell ref="AG11:AG12"/>
    <mergeCell ref="W35:W36"/>
    <mergeCell ref="AA21:AA22"/>
    <mergeCell ref="Z23:Z24"/>
    <mergeCell ref="Y25:Y26"/>
    <mergeCell ref="X27:X28"/>
    <mergeCell ref="Z25:Z26"/>
    <mergeCell ref="AA25:AA26"/>
    <mergeCell ref="AA23:AA24"/>
    <mergeCell ref="AK11:AK12"/>
    <mergeCell ref="AI15:AI16"/>
    <mergeCell ref="AK15:AK16"/>
    <mergeCell ref="AG15:AG16"/>
    <mergeCell ref="AH15:AH16"/>
    <mergeCell ref="AL1:AL2"/>
    <mergeCell ref="AK3:AK4"/>
    <mergeCell ref="AL3:AL4"/>
    <mergeCell ref="AH11:AH12"/>
    <mergeCell ref="AI11:AI12"/>
    <mergeCell ref="AK5:AK6"/>
    <mergeCell ref="AL5:AL6"/>
    <mergeCell ref="AK7:AK8"/>
    <mergeCell ref="AL7:AL8"/>
    <mergeCell ref="AL9:AL10"/>
    <mergeCell ref="J65:J66"/>
    <mergeCell ref="AI7:AI8"/>
    <mergeCell ref="AI9:AI10"/>
    <mergeCell ref="AK1:AK2"/>
    <mergeCell ref="AF11:AF12"/>
    <mergeCell ref="AE13:AE14"/>
    <mergeCell ref="AI5:AI6"/>
    <mergeCell ref="AK9:AK10"/>
    <mergeCell ref="AD15:AD16"/>
    <mergeCell ref="AC17:AC18"/>
    <mergeCell ref="E65:E66"/>
    <mergeCell ref="G65:G66"/>
    <mergeCell ref="H65:H66"/>
    <mergeCell ref="I65:I66"/>
    <mergeCell ref="F65:F66"/>
    <mergeCell ref="U65:U66"/>
    <mergeCell ref="V65:V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AE65:AE66"/>
    <mergeCell ref="AF65:AF66"/>
    <mergeCell ref="AG65:AG66"/>
    <mergeCell ref="AH65:AH66"/>
    <mergeCell ref="J67:J68"/>
    <mergeCell ref="K67:K68"/>
    <mergeCell ref="AC65:AC66"/>
    <mergeCell ref="AD65:AD66"/>
    <mergeCell ref="W65:W66"/>
    <mergeCell ref="X65:X66"/>
    <mergeCell ref="Y65:Y66"/>
    <mergeCell ref="Z65:Z66"/>
    <mergeCell ref="AA65:AA66"/>
    <mergeCell ref="AB65:AB66"/>
    <mergeCell ref="D67:D68"/>
    <mergeCell ref="G67:G68"/>
    <mergeCell ref="H67:H68"/>
    <mergeCell ref="I67:I68"/>
    <mergeCell ref="AI65:AI66"/>
    <mergeCell ref="AJ65:AJ66"/>
    <mergeCell ref="AK65:AK66"/>
    <mergeCell ref="AL65:AL66"/>
    <mergeCell ref="V67:V68"/>
    <mergeCell ref="W67:W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AH67:AH68"/>
    <mergeCell ref="AI67:AI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J67:AJ68"/>
    <mergeCell ref="AK67:AK68"/>
    <mergeCell ref="AL67:AL68"/>
    <mergeCell ref="C69:C70"/>
    <mergeCell ref="G69:G70"/>
    <mergeCell ref="H69:H70"/>
    <mergeCell ref="I69:I70"/>
    <mergeCell ref="D69:D70"/>
    <mergeCell ref="J69:J70"/>
    <mergeCell ref="K69:K70"/>
    <mergeCell ref="V69:V70"/>
    <mergeCell ref="W69:W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X69:X70"/>
    <mergeCell ref="Y69:Y70"/>
    <mergeCell ref="AF69:AF70"/>
    <mergeCell ref="AG69:AG70"/>
    <mergeCell ref="Z69:Z70"/>
    <mergeCell ref="AA69:AA70"/>
    <mergeCell ref="AB69:AB70"/>
    <mergeCell ref="AC69:AC70"/>
    <mergeCell ref="G71:G72"/>
    <mergeCell ref="H71:H72"/>
    <mergeCell ref="I71:I72"/>
    <mergeCell ref="AL69:AL70"/>
    <mergeCell ref="AH69:AH70"/>
    <mergeCell ref="AI69:AI70"/>
    <mergeCell ref="AJ69:AJ70"/>
    <mergeCell ref="AK69:AK70"/>
    <mergeCell ref="AD69:AD70"/>
    <mergeCell ref="AE69:AE70"/>
    <mergeCell ref="T71:T72"/>
    <mergeCell ref="U71:U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X71:X72"/>
    <mergeCell ref="Y71:Y72"/>
    <mergeCell ref="Z71:Z72"/>
    <mergeCell ref="AA71:AA72"/>
    <mergeCell ref="AJ71:AJ72"/>
    <mergeCell ref="AK71:AK72"/>
    <mergeCell ref="AL71:AL72"/>
    <mergeCell ref="A73:A74"/>
    <mergeCell ref="G73:G74"/>
    <mergeCell ref="H73:H74"/>
    <mergeCell ref="I73:I74"/>
    <mergeCell ref="J73:J74"/>
    <mergeCell ref="AB71:AB72"/>
    <mergeCell ref="AC71:AC72"/>
    <mergeCell ref="O73:O74"/>
    <mergeCell ref="P73:P74"/>
    <mergeCell ref="AH71:AH72"/>
    <mergeCell ref="AI71:AI72"/>
    <mergeCell ref="AD71:AD72"/>
    <mergeCell ref="AE71:AE72"/>
    <mergeCell ref="AF71:AF72"/>
    <mergeCell ref="AG71:AG72"/>
    <mergeCell ref="V71:V72"/>
    <mergeCell ref="W71:W72"/>
    <mergeCell ref="K73:K74"/>
    <mergeCell ref="L73:L74"/>
    <mergeCell ref="M73:M74"/>
    <mergeCell ref="N73:N74"/>
    <mergeCell ref="AF73:AF74"/>
    <mergeCell ref="AG73:AG74"/>
    <mergeCell ref="AH73:AH74"/>
    <mergeCell ref="W73:W74"/>
    <mergeCell ref="X73:X74"/>
    <mergeCell ref="Y73:Y74"/>
    <mergeCell ref="Z73:Z74"/>
    <mergeCell ref="AA73:AA74"/>
    <mergeCell ref="AB73:AB74"/>
    <mergeCell ref="F67:F68"/>
    <mergeCell ref="AC73:AC74"/>
    <mergeCell ref="AD73:AD74"/>
    <mergeCell ref="AE73:AE74"/>
    <mergeCell ref="Q73:Q74"/>
    <mergeCell ref="R73:R74"/>
    <mergeCell ref="S73:S74"/>
    <mergeCell ref="T73:T74"/>
    <mergeCell ref="U73:U74"/>
    <mergeCell ref="V73:V74"/>
    <mergeCell ref="E67:E68"/>
    <mergeCell ref="E69:E70"/>
    <mergeCell ref="E71:E72"/>
    <mergeCell ref="E73:E74"/>
    <mergeCell ref="AI73:AI74"/>
    <mergeCell ref="AJ73:AJ74"/>
    <mergeCell ref="AK73:AK74"/>
    <mergeCell ref="AL73:AL74"/>
    <mergeCell ref="B73:B74"/>
    <mergeCell ref="C73:C74"/>
    <mergeCell ref="C71:C72"/>
    <mergeCell ref="B71:B72"/>
    <mergeCell ref="F69:F70"/>
    <mergeCell ref="F71:F72"/>
    <mergeCell ref="D71:D72"/>
    <mergeCell ref="D73:D74"/>
    <mergeCell ref="F73:F7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興南汽車客運股份有限公司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gdes</cp:lastModifiedBy>
  <cp:lastPrinted>2012-07-10T02:04:52Z</cp:lastPrinted>
  <dcterms:created xsi:type="dcterms:W3CDTF">1999-11-27T00:54:21Z</dcterms:created>
  <dcterms:modified xsi:type="dcterms:W3CDTF">2013-11-14T00:06:00Z</dcterms:modified>
  <cp:category/>
  <cp:version/>
  <cp:contentType/>
  <cp:contentStatus/>
</cp:coreProperties>
</file>